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INDICATORI ASST" sheetId="1" r:id="rId1"/>
  </sheets>
  <externalReferences>
    <externalReference r:id="rId2"/>
  </externalReferences>
  <definedNames>
    <definedName name="_xlnm.Print_Area" localSheetId="0">'INDICATORI ASST'!$A$1:$I$65</definedName>
    <definedName name="VERSIONI">[1]VERSIONI!$A$2:$A$10</definedName>
  </definedNames>
  <calcPr calcId="145621"/>
</workbook>
</file>

<file path=xl/calcChain.xml><?xml version="1.0" encoding="utf-8"?>
<calcChain xmlns="http://schemas.openxmlformats.org/spreadsheetml/2006/main">
  <c r="O58" i="1" l="1"/>
  <c r="E58" i="1"/>
  <c r="Q59" i="1" s="1"/>
  <c r="D58" i="1"/>
  <c r="C58" i="1"/>
  <c r="H57" i="1"/>
  <c r="R41" i="1" s="1"/>
  <c r="G57" i="1"/>
  <c r="R23" i="1" s="1"/>
  <c r="N56" i="1"/>
  <c r="P55" i="1"/>
  <c r="E55" i="1"/>
  <c r="Q58" i="1" s="1"/>
  <c r="D55" i="1"/>
  <c r="Q40" i="1" s="1"/>
  <c r="C55" i="1"/>
  <c r="P54" i="1"/>
  <c r="D54" i="1"/>
  <c r="C54" i="1"/>
  <c r="P22" i="1" s="1"/>
  <c r="N51" i="1"/>
  <c r="E51" i="1"/>
  <c r="D51" i="1"/>
  <c r="C51" i="1"/>
  <c r="P46" i="1"/>
  <c r="P45" i="1"/>
  <c r="E45" i="1"/>
  <c r="D45" i="1"/>
  <c r="C45" i="1"/>
  <c r="N44" i="1"/>
  <c r="P42" i="1"/>
  <c r="E42" i="1"/>
  <c r="D42" i="1"/>
  <c r="P36" i="1" s="1"/>
  <c r="C42" i="1"/>
  <c r="P18" i="1" s="1"/>
  <c r="Q41" i="1"/>
  <c r="P40" i="1"/>
  <c r="O40" i="1"/>
  <c r="N40" i="1"/>
  <c r="N58" i="1" s="1"/>
  <c r="P39" i="1"/>
  <c r="N39" i="1"/>
  <c r="N57" i="1" s="1"/>
  <c r="E39" i="1"/>
  <c r="D39" i="1"/>
  <c r="C39" i="1"/>
  <c r="P37" i="1"/>
  <c r="N37" i="1"/>
  <c r="N55" i="1" s="1"/>
  <c r="N36" i="1"/>
  <c r="N54" i="1" s="1"/>
  <c r="E36" i="1"/>
  <c r="D36" i="1"/>
  <c r="C36" i="1"/>
  <c r="P35" i="1"/>
  <c r="P34" i="1"/>
  <c r="P33" i="1"/>
  <c r="E33" i="1"/>
  <c r="D33" i="1"/>
  <c r="C33" i="1"/>
  <c r="O32" i="1"/>
  <c r="O50" i="1" s="1"/>
  <c r="N32" i="1"/>
  <c r="N50" i="1" s="1"/>
  <c r="P31" i="1"/>
  <c r="P30" i="1"/>
  <c r="O30" i="1"/>
  <c r="O48" i="1" s="1"/>
  <c r="E30" i="1"/>
  <c r="P50" i="1" s="1"/>
  <c r="D30" i="1"/>
  <c r="P32" i="1" s="1"/>
  <c r="C30" i="1"/>
  <c r="O28" i="1"/>
  <c r="O46" i="1" s="1"/>
  <c r="N27" i="1"/>
  <c r="N45" i="1" s="1"/>
  <c r="E27" i="1"/>
  <c r="D27" i="1"/>
  <c r="C27" i="1"/>
  <c r="N25" i="1"/>
  <c r="N43" i="1" s="1"/>
  <c r="E24" i="1"/>
  <c r="D24" i="1"/>
  <c r="C24" i="1"/>
  <c r="Q23" i="1"/>
  <c r="O23" i="1"/>
  <c r="O41" i="1" s="1"/>
  <c r="O59" i="1" s="1"/>
  <c r="N23" i="1"/>
  <c r="N41" i="1" s="1"/>
  <c r="N59" i="1" s="1"/>
  <c r="O22" i="1"/>
  <c r="N22" i="1"/>
  <c r="P21" i="1"/>
  <c r="O21" i="1"/>
  <c r="O39" i="1" s="1"/>
  <c r="O57" i="1" s="1"/>
  <c r="N21" i="1"/>
  <c r="E21" i="1"/>
  <c r="P47" i="1" s="1"/>
  <c r="D21" i="1"/>
  <c r="P29" i="1" s="1"/>
  <c r="C21" i="1"/>
  <c r="O20" i="1"/>
  <c r="O38" i="1" s="1"/>
  <c r="O56" i="1" s="1"/>
  <c r="N20" i="1"/>
  <c r="N38" i="1" s="1"/>
  <c r="P19" i="1"/>
  <c r="O19" i="1"/>
  <c r="O37" i="1" s="1"/>
  <c r="O55" i="1" s="1"/>
  <c r="N19" i="1"/>
  <c r="O18" i="1"/>
  <c r="O36" i="1" s="1"/>
  <c r="O54" i="1" s="1"/>
  <c r="N18" i="1"/>
  <c r="E18" i="1"/>
  <c r="D18" i="1"/>
  <c r="P28" i="1" s="1"/>
  <c r="C18" i="1"/>
  <c r="P10" i="1" s="1"/>
  <c r="P17" i="1"/>
  <c r="O17" i="1"/>
  <c r="O35" i="1" s="1"/>
  <c r="O53" i="1" s="1"/>
  <c r="N17" i="1"/>
  <c r="N35" i="1" s="1"/>
  <c r="N53" i="1" s="1"/>
  <c r="P16" i="1"/>
  <c r="O16" i="1"/>
  <c r="O34" i="1" s="1"/>
  <c r="O52" i="1" s="1"/>
  <c r="N16" i="1"/>
  <c r="N34" i="1" s="1"/>
  <c r="N52" i="1" s="1"/>
  <c r="P15" i="1"/>
  <c r="O15" i="1"/>
  <c r="O33" i="1" s="1"/>
  <c r="O51" i="1" s="1"/>
  <c r="N15" i="1"/>
  <c r="N33" i="1" s="1"/>
  <c r="E15" i="1"/>
  <c r="D15" i="1"/>
  <c r="P27" i="1" s="1"/>
  <c r="C15" i="1"/>
  <c r="P14" i="1"/>
  <c r="O14" i="1"/>
  <c r="N14" i="1"/>
  <c r="P13" i="1"/>
  <c r="O13" i="1"/>
  <c r="O31" i="1" s="1"/>
  <c r="O49" i="1" s="1"/>
  <c r="N13" i="1"/>
  <c r="N31" i="1" s="1"/>
  <c r="N49" i="1" s="1"/>
  <c r="P12" i="1"/>
  <c r="O12" i="1"/>
  <c r="N12" i="1"/>
  <c r="N30" i="1" s="1"/>
  <c r="N48" i="1" s="1"/>
  <c r="E12" i="1"/>
  <c r="P44" i="1" s="1"/>
  <c r="D12" i="1"/>
  <c r="P26" i="1" s="1"/>
  <c r="C12" i="1"/>
  <c r="P11" i="1"/>
  <c r="O11" i="1"/>
  <c r="O29" i="1" s="1"/>
  <c r="O47" i="1" s="1"/>
  <c r="N11" i="1"/>
  <c r="N29" i="1" s="1"/>
  <c r="N47" i="1" s="1"/>
  <c r="O10" i="1"/>
  <c r="N10" i="1"/>
  <c r="N28" i="1" s="1"/>
  <c r="N46" i="1" s="1"/>
  <c r="D10" i="1"/>
  <c r="P9" i="1"/>
  <c r="O9" i="1"/>
  <c r="O27" i="1" s="1"/>
  <c r="O45" i="1" s="1"/>
  <c r="N9" i="1"/>
  <c r="L9" i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E9" i="1"/>
  <c r="P43" i="1" s="1"/>
  <c r="D9" i="1"/>
  <c r="P25" i="1" s="1"/>
  <c r="C9" i="1"/>
  <c r="P8" i="1"/>
  <c r="O8" i="1"/>
  <c r="O26" i="1" s="1"/>
  <c r="O44" i="1" s="1"/>
  <c r="N8" i="1"/>
  <c r="N26" i="1" s="1"/>
  <c r="L8" i="1"/>
  <c r="P7" i="1"/>
  <c r="O7" i="1"/>
  <c r="O25" i="1" s="1"/>
  <c r="O43" i="1" s="1"/>
  <c r="N7" i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L7" i="1"/>
  <c r="E7" i="1"/>
  <c r="D7" i="1"/>
  <c r="Q24" i="1" s="1"/>
  <c r="C7" i="1"/>
  <c r="G6" i="1" s="1"/>
  <c r="R6" i="1" s="1"/>
  <c r="O6" i="1"/>
  <c r="O24" i="1" s="1"/>
  <c r="O42" i="1" s="1"/>
  <c r="N6" i="1"/>
  <c r="N24" i="1" s="1"/>
  <c r="N42" i="1" s="1"/>
  <c r="M6" i="1"/>
  <c r="L6" i="1"/>
  <c r="I6" i="1"/>
  <c r="R42" i="1" s="1"/>
  <c r="H6" i="1"/>
  <c r="R24" i="1" s="1"/>
  <c r="E6" i="1"/>
  <c r="D6" i="1"/>
  <c r="P24" i="1" s="1"/>
  <c r="C6" i="1"/>
  <c r="P6" i="1" s="1"/>
  <c r="G4" i="1"/>
  <c r="E4" i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D4" i="1"/>
  <c r="C4" i="1"/>
  <c r="B2" i="1"/>
  <c r="A2" i="1"/>
  <c r="A1" i="1"/>
  <c r="C48" i="1"/>
  <c r="P20" i="1" s="1"/>
  <c r="D57" i="1"/>
  <c r="P41" i="1" s="1"/>
  <c r="D48" i="1" l="1"/>
  <c r="P38" i="1" s="1"/>
  <c r="E57" i="1"/>
  <c r="C57" i="1"/>
  <c r="P23" i="1" s="1"/>
  <c r="M24" i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H4" i="1"/>
  <c r="C10" i="1"/>
  <c r="P49" i="1"/>
  <c r="Q25" i="1"/>
  <c r="D13" i="1"/>
  <c r="H9" i="1"/>
  <c r="R25" i="1" s="1"/>
  <c r="P53" i="1"/>
  <c r="Q6" i="1"/>
  <c r="Q42" i="1"/>
  <c r="E10" i="1"/>
  <c r="E54" i="1"/>
  <c r="I4" i="1"/>
  <c r="P48" i="1"/>
  <c r="P52" i="1"/>
  <c r="H54" i="1"/>
  <c r="R40" i="1" s="1"/>
  <c r="P57" i="1"/>
  <c r="P51" i="1"/>
  <c r="G54" i="1"/>
  <c r="R22" i="1" s="1"/>
  <c r="Q22" i="1"/>
  <c r="I57" i="1" l="1"/>
  <c r="R59" i="1" s="1"/>
  <c r="P59" i="1"/>
  <c r="E48" i="1"/>
  <c r="P58" i="1"/>
  <c r="I54" i="1"/>
  <c r="R58" i="1" s="1"/>
  <c r="H12" i="1"/>
  <c r="R26" i="1" s="1"/>
  <c r="D16" i="1"/>
  <c r="Q26" i="1"/>
  <c r="I9" i="1"/>
  <c r="R43" i="1" s="1"/>
  <c r="E13" i="1"/>
  <c r="Q43" i="1"/>
  <c r="C13" i="1"/>
  <c r="G9" i="1"/>
  <c r="R7" i="1" s="1"/>
  <c r="Q7" i="1"/>
  <c r="Q44" i="1" l="1"/>
  <c r="E16" i="1"/>
  <c r="I12" i="1"/>
  <c r="R44" i="1" s="1"/>
  <c r="G12" i="1"/>
  <c r="R8" i="1" s="1"/>
  <c r="Q8" i="1"/>
  <c r="C16" i="1"/>
  <c r="Q27" i="1"/>
  <c r="D19" i="1"/>
  <c r="H15" i="1"/>
  <c r="R27" i="1" s="1"/>
  <c r="P56" i="1"/>
  <c r="Q28" i="1" l="1"/>
  <c r="D22" i="1"/>
  <c r="H18" i="1"/>
  <c r="R28" i="1" s="1"/>
  <c r="C19" i="1"/>
  <c r="G15" i="1"/>
  <c r="R9" i="1" s="1"/>
  <c r="Q9" i="1"/>
  <c r="E19" i="1"/>
  <c r="Q45" i="1"/>
  <c r="I15" i="1"/>
  <c r="R45" i="1" s="1"/>
  <c r="C22" i="1" l="1"/>
  <c r="Q10" i="1"/>
  <c r="G18" i="1"/>
  <c r="R10" i="1" s="1"/>
  <c r="Q46" i="1"/>
  <c r="E22" i="1"/>
  <c r="I18" i="1"/>
  <c r="R46" i="1" s="1"/>
  <c r="H21" i="1"/>
  <c r="R29" i="1" s="1"/>
  <c r="D25" i="1"/>
  <c r="Q29" i="1"/>
  <c r="Q30" i="1" l="1"/>
  <c r="H24" i="1"/>
  <c r="R30" i="1" s="1"/>
  <c r="D28" i="1"/>
  <c r="E25" i="1"/>
  <c r="Q47" i="1"/>
  <c r="I21" i="1"/>
  <c r="R47" i="1" s="1"/>
  <c r="Q11" i="1"/>
  <c r="G21" i="1"/>
  <c r="R11" i="1" s="1"/>
  <c r="C25" i="1"/>
  <c r="Q48" i="1" l="1"/>
  <c r="E28" i="1"/>
  <c r="I24" i="1"/>
  <c r="R48" i="1" s="1"/>
  <c r="H27" i="1"/>
  <c r="R31" i="1" s="1"/>
  <c r="D31" i="1"/>
  <c r="Q31" i="1"/>
  <c r="C28" i="1"/>
  <c r="G24" i="1"/>
  <c r="R12" i="1" s="1"/>
  <c r="Q12" i="1"/>
  <c r="C31" i="1" l="1"/>
  <c r="Q13" i="1"/>
  <c r="G27" i="1"/>
  <c r="R13" i="1" s="1"/>
  <c r="E31" i="1"/>
  <c r="Q49" i="1"/>
  <c r="I27" i="1"/>
  <c r="R49" i="1" s="1"/>
  <c r="D34" i="1"/>
  <c r="Q32" i="1"/>
  <c r="H30" i="1"/>
  <c r="R32" i="1" s="1"/>
  <c r="D37" i="1" l="1"/>
  <c r="H33" i="1"/>
  <c r="R33" i="1" s="1"/>
  <c r="Q33" i="1"/>
  <c r="E34" i="1"/>
  <c r="I30" i="1"/>
  <c r="R50" i="1" s="1"/>
  <c r="Q50" i="1"/>
  <c r="C34" i="1"/>
  <c r="G30" i="1"/>
  <c r="R14" i="1" s="1"/>
  <c r="Q14" i="1"/>
  <c r="E37" i="1" l="1"/>
  <c r="Q51" i="1"/>
  <c r="I33" i="1"/>
  <c r="R51" i="1" s="1"/>
  <c r="G33" i="1"/>
  <c r="R15" i="1" s="1"/>
  <c r="Q15" i="1"/>
  <c r="C37" i="1"/>
  <c r="Q34" i="1"/>
  <c r="H36" i="1"/>
  <c r="R34" i="1" s="1"/>
  <c r="D40" i="1"/>
  <c r="C40" i="1" l="1"/>
  <c r="G36" i="1"/>
  <c r="R16" i="1" s="1"/>
  <c r="Q16" i="1"/>
  <c r="H39" i="1"/>
  <c r="R35" i="1" s="1"/>
  <c r="Q35" i="1"/>
  <c r="D43" i="1"/>
  <c r="Q52" i="1"/>
  <c r="E40" i="1"/>
  <c r="I36" i="1"/>
  <c r="R52" i="1" s="1"/>
  <c r="E43" i="1" l="1"/>
  <c r="Q53" i="1"/>
  <c r="I39" i="1"/>
  <c r="R53" i="1" s="1"/>
  <c r="Q36" i="1"/>
  <c r="D46" i="1"/>
  <c r="H42" i="1"/>
  <c r="R36" i="1" s="1"/>
  <c r="C43" i="1"/>
  <c r="Q17" i="1"/>
  <c r="G39" i="1"/>
  <c r="R17" i="1" s="1"/>
  <c r="C46" i="1" l="1"/>
  <c r="G42" i="1"/>
  <c r="R18" i="1" s="1"/>
  <c r="Q18" i="1"/>
  <c r="Q37" i="1"/>
  <c r="D49" i="1"/>
  <c r="D52" i="1"/>
  <c r="H45" i="1"/>
  <c r="R37" i="1" s="1"/>
  <c r="Q54" i="1"/>
  <c r="E46" i="1"/>
  <c r="I42" i="1"/>
  <c r="R54" i="1" s="1"/>
  <c r="Q39" i="1" l="1"/>
  <c r="H51" i="1"/>
  <c r="R39" i="1" s="1"/>
  <c r="E49" i="1"/>
  <c r="Q55" i="1"/>
  <c r="E52" i="1"/>
  <c r="I45" i="1"/>
  <c r="R55" i="1" s="1"/>
  <c r="H48" i="1"/>
  <c r="R38" i="1" s="1"/>
  <c r="Q38" i="1"/>
  <c r="C52" i="1"/>
  <c r="G45" i="1"/>
  <c r="R19" i="1" s="1"/>
  <c r="Q19" i="1"/>
  <c r="C49" i="1"/>
  <c r="G48" i="1" l="1"/>
  <c r="R20" i="1" s="1"/>
  <c r="Q20" i="1"/>
  <c r="Q56" i="1"/>
  <c r="I48" i="1"/>
  <c r="R56" i="1" s="1"/>
  <c r="Q21" i="1"/>
  <c r="G51" i="1"/>
  <c r="R21" i="1" s="1"/>
  <c r="Q57" i="1"/>
  <c r="I51" i="1"/>
  <c r="R57" i="1" s="1"/>
</calcChain>
</file>

<file path=xl/sharedStrings.xml><?xml version="1.0" encoding="utf-8"?>
<sst xmlns="http://schemas.openxmlformats.org/spreadsheetml/2006/main" count="84" uniqueCount="52">
  <si>
    <t>XXXXXXX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</si>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</sst>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_-;\-* #,##0.00_-;_-* \-??_-;_-@_-"/>
    <numFmt numFmtId="166" formatCode="#,##0.00\ ;\-#,##0.00\ ;&quot; -&quot;#\ ;@\ "/>
    <numFmt numFmtId="167" formatCode="_-[$€]\ * #,##0.00_-;\-[$€]\ * #,##0.00_-;_-[$€]\ * &quot;-&quot;??_-;_-@_-"/>
    <numFmt numFmtId="168" formatCode="_-[$€]\ * #,##0.00_-;\-[$€]\ * #,##0.00_-;_-[$€]\ * \-??_-;_-@_-"/>
    <numFmt numFmtId="169" formatCode="_-&quot;€ &quot;* #,##0.00_-;&quot;-€ &quot;* #,##0.00_-;_-&quot;€ &quot;* \-??_-;_-@_-"/>
    <numFmt numFmtId="170" formatCode="_-[$€-2]\ * #,##0.00_-;\-[$€-2]\ * #,##0.00_-;_-[$€-2]\ * &quot;-&quot;??_-"/>
    <numFmt numFmtId="171" formatCode="[$€]\ #,##0.00\ ;\-[$€]\ #,##0.00\ ;[$€]&quot; -&quot;#\ ;@\ "/>
    <numFmt numFmtId="172" formatCode="_-* #,##0_-;\-* #,##0_-;_-* \-_-;_-@_-"/>
    <numFmt numFmtId="173" formatCode="#,##0\ ;\-#,##0\ ;&quot; - &quot;;@\ "/>
    <numFmt numFmtId="174" formatCode="_ * #,##0_ ;_ * \-#,##0_ ;_ * &quot;-&quot;_ ;_ @_ "/>
    <numFmt numFmtId="175" formatCode="_ * #,##0.00_ ;_ * \-#,##0.00_ ;_ * &quot;-&quot;??_ ;_ @_ "/>
    <numFmt numFmtId="176" formatCode="#,##0;\(#,##0\)"/>
    <numFmt numFmtId="177" formatCode="_-&quot;L.&quot;\ * #,##0.00_-;\-&quot;L.&quot;\ * #,##0.00_-;_-&quot;L.&quot;\ * &quot;-&quot;??_-;_-@_-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Mang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color indexed="62"/>
      <name val="Calibri"/>
      <family val="2"/>
    </font>
    <font>
      <sz val="12"/>
      <name val="Times New Roman"/>
      <family val="1"/>
    </font>
    <font>
      <sz val="12"/>
      <color indexed="8"/>
      <name val="Arial Narrow"/>
      <family val="2"/>
    </font>
    <font>
      <sz val="11"/>
      <color indexed="60"/>
      <name val="Calibri"/>
      <family val="2"/>
    </font>
    <font>
      <sz val="10"/>
      <name val="Verdana"/>
      <family val="2"/>
    </font>
    <font>
      <sz val="12"/>
      <color theme="1"/>
      <name val="Arial Narrow"/>
      <family val="2"/>
    </font>
    <font>
      <sz val="11"/>
      <color indexed="8"/>
      <name val="Verdana"/>
      <family val="2"/>
    </font>
    <font>
      <sz val="10"/>
      <name val="Book Antiqua"/>
      <family val="1"/>
    </font>
    <font>
      <b/>
      <sz val="11"/>
      <color indexed="63"/>
      <name val="Calibri"/>
      <family val="2"/>
    </font>
    <font>
      <u/>
      <sz val="10"/>
      <name val="Mangal"/>
      <family val="2"/>
    </font>
    <font>
      <u/>
      <sz val="10"/>
      <name val="Arial"/>
      <family val="2"/>
    </font>
    <font>
      <u/>
      <sz val="10"/>
      <name val="Arial"/>
      <family val="2"/>
      <charset val="1"/>
    </font>
    <font>
      <i/>
      <sz val="10"/>
      <name val="Arial"/>
      <family val="2"/>
    </font>
    <font>
      <i/>
      <sz val="10"/>
      <name val="Arial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i/>
      <sz val="11"/>
      <color indexed="54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theme="3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1"/>
      </patternFill>
    </fill>
    <fill>
      <patternFill patternType="solid">
        <fgColor indexed="10"/>
        <bgColor indexed="33"/>
      </patternFill>
    </fill>
    <fill>
      <patternFill patternType="solid">
        <fgColor indexed="57"/>
        <bgColor indexed="21"/>
      </patternFill>
    </fill>
    <fill>
      <patternFill patternType="solid">
        <f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44"/>
      </patternFill>
    </fill>
    <fill>
      <patternFill patternType="solid">
        <fgColor indexed="41"/>
        <bgColor indexed="27"/>
      </patternFill>
    </fill>
    <fill>
      <patternFill patternType="solid">
        <fgColor indexed="27"/>
        <bgColor indexed="42"/>
      </patternFill>
    </fill>
    <fill>
      <patternFill patternType="mediumGray">
        <fgColor indexed="9"/>
        <bgColor indexed="9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178">
    <xf numFmtId="0" fontId="0" fillId="0" borderId="0"/>
    <xf numFmtId="0" fontId="1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4" borderId="0" applyNumberFormat="0" applyBorder="0" applyAlignment="0" applyProtection="0"/>
    <xf numFmtId="0" fontId="1" fillId="5" borderId="0" applyNumberFormat="0" applyBorder="0" applyAlignment="0" applyProtection="0"/>
    <xf numFmtId="0" fontId="8" fillId="4" borderId="0" applyNumberFormat="0" applyBorder="0" applyAlignment="0" applyProtection="0"/>
    <xf numFmtId="0" fontId="1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8" fillId="7" borderId="0" applyNumberFormat="0" applyBorder="0" applyAlignment="0" applyProtection="0"/>
    <xf numFmtId="0" fontId="1" fillId="9" borderId="0" applyNumberFormat="0" applyBorder="0" applyAlignment="0" applyProtection="0"/>
    <xf numFmtId="0" fontId="8" fillId="10" borderId="0" applyNumberFormat="0" applyBorder="0" applyAlignment="0" applyProtection="0"/>
    <xf numFmtId="0" fontId="1" fillId="11" borderId="0" applyNumberFormat="0" applyBorder="0" applyAlignment="0" applyProtection="0"/>
    <xf numFmtId="0" fontId="8" fillId="10" borderId="0" applyNumberFormat="0" applyBorder="0" applyAlignment="0" applyProtection="0"/>
    <xf numFmtId="0" fontId="1" fillId="12" borderId="0" applyNumberFormat="0" applyBorder="0" applyAlignment="0" applyProtection="0"/>
    <xf numFmtId="0" fontId="8" fillId="13" borderId="0" applyNumberFormat="0" applyBorder="0" applyAlignment="0" applyProtection="0"/>
    <xf numFmtId="0" fontId="1" fillId="14" borderId="0" applyNumberFormat="0" applyBorder="0" applyAlignment="0" applyProtection="0"/>
    <xf numFmtId="0" fontId="8" fillId="13" borderId="0" applyNumberFormat="0" applyBorder="0" applyAlignment="0" applyProtection="0"/>
    <xf numFmtId="0" fontId="1" fillId="6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1" fillId="18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1" fillId="21" borderId="0" applyNumberFormat="0" applyBorder="0" applyAlignment="0" applyProtection="0"/>
    <xf numFmtId="0" fontId="8" fillId="20" borderId="0" applyNumberFormat="0" applyBorder="0" applyAlignment="0" applyProtection="0"/>
    <xf numFmtId="0" fontId="1" fillId="22" borderId="0" applyNumberFormat="0" applyBorder="0" applyAlignment="0" applyProtection="0"/>
    <xf numFmtId="0" fontId="8" fillId="13" borderId="0" applyNumberFormat="0" applyBorder="0" applyAlignment="0" applyProtection="0"/>
    <xf numFmtId="0" fontId="1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3" borderId="0" applyNumberFormat="0" applyBorder="0" applyAlignment="0" applyProtection="0"/>
    <xf numFmtId="0" fontId="1" fillId="9" borderId="0" applyNumberFormat="0" applyBorder="0" applyAlignment="0" applyProtection="0"/>
    <xf numFmtId="0" fontId="8" fillId="23" borderId="0" applyNumberFormat="0" applyBorder="0" applyAlignment="0" applyProtection="0"/>
    <xf numFmtId="0" fontId="17" fillId="24" borderId="0" applyNumberFormat="0" applyBorder="0" applyAlignment="0" applyProtection="0"/>
    <xf numFmtId="0" fontId="6" fillId="25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17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8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9" borderId="0" applyNumberFormat="0" applyBorder="0" applyAlignment="0" applyProtection="0"/>
    <xf numFmtId="0" fontId="18" fillId="31" borderId="18" applyNumberFormat="0" applyAlignment="0" applyProtection="0"/>
    <xf numFmtId="0" fontId="4" fillId="6" borderId="19" applyNumberFormat="0" applyAlignment="0" applyProtection="0"/>
    <xf numFmtId="0" fontId="19" fillId="0" borderId="20" applyNumberFormat="0" applyFill="0" applyAlignment="0" applyProtection="0"/>
    <xf numFmtId="0" fontId="20" fillId="32" borderId="21" applyNumberFormat="0" applyAlignment="0" applyProtection="0"/>
    <xf numFmtId="0" fontId="17" fillId="33" borderId="0" applyNumberFormat="0" applyBorder="0" applyAlignment="0" applyProtection="0"/>
    <xf numFmtId="0" fontId="6" fillId="25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26" borderId="0" applyNumberFormat="0" applyBorder="0" applyAlignment="0" applyProtection="0"/>
    <xf numFmtId="0" fontId="6" fillId="38" borderId="0" applyNumberFormat="0" applyBorder="0" applyAlignment="0" applyProtection="0"/>
    <xf numFmtId="0" fontId="17" fillId="28" borderId="0" applyNumberFormat="0" applyBorder="0" applyAlignment="0" applyProtection="0"/>
    <xf numFmtId="0" fontId="17" fillId="39" borderId="0" applyNumberFormat="0" applyBorder="0" applyAlignment="0" applyProtection="0"/>
    <xf numFmtId="43" fontId="21" fillId="0" borderId="0" applyFont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6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1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7" fontId="21" fillId="0" borderId="0" applyFont="0" applyFill="0" applyBorder="0" applyAlignment="0" applyProtection="0"/>
    <xf numFmtId="168" fontId="8" fillId="0" borderId="0" applyFill="0" applyBorder="0" applyAlignment="0" applyProtection="0"/>
    <xf numFmtId="169" fontId="23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21" fillId="0" borderId="0" applyFill="0" applyBorder="0" applyAlignment="0" applyProtection="0"/>
    <xf numFmtId="168" fontId="21" fillId="0" borderId="0" applyFill="0" applyBorder="0" applyAlignment="0" applyProtection="0"/>
    <xf numFmtId="170" fontId="21" fillId="0" borderId="0" applyFont="0" applyFill="0" applyBorder="0" applyAlignment="0" applyProtection="0"/>
    <xf numFmtId="171" fontId="21" fillId="0" borderId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22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21" fillId="0" borderId="0" applyFill="0" applyBorder="0" applyAlignment="0" applyProtection="0"/>
    <xf numFmtId="171" fontId="21" fillId="0" borderId="0" applyFill="0" applyBorder="0" applyAlignment="0" applyProtection="0"/>
    <xf numFmtId="170" fontId="21" fillId="0" borderId="0" applyFont="0" applyFill="0" applyBorder="0" applyAlignment="0" applyProtection="0"/>
    <xf numFmtId="168" fontId="21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8" fontId="8" fillId="0" borderId="0" applyFill="0" applyBorder="0" applyAlignment="0" applyProtection="0"/>
    <xf numFmtId="168" fontId="21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7" fontId="21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0" fontId="21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21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16" borderId="18" applyNumberFormat="0" applyAlignment="0" applyProtection="0"/>
    <xf numFmtId="0" fontId="2" fillId="2" borderId="19" applyNumberFormat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/>
    <xf numFmtId="172" fontId="8" fillId="0" borderId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/>
    <xf numFmtId="172" fontId="8" fillId="0" borderId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3" fontId="8" fillId="0" borderId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2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3" fontId="21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2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/>
    <xf numFmtId="172" fontId="8" fillId="0" borderId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/>
    <xf numFmtId="172" fontId="8" fillId="0" borderId="0"/>
    <xf numFmtId="173" fontId="21" fillId="0" borderId="0" applyFill="0" applyBorder="0" applyAlignment="0" applyProtection="0"/>
    <xf numFmtId="173" fontId="21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3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8" fillId="0" borderId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43" fontId="27" fillId="0" borderId="0" applyFont="0" applyFill="0" applyBorder="0" applyAlignment="0" applyProtection="0"/>
    <xf numFmtId="165" fontId="21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165" fontId="22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/>
    <xf numFmtId="165" fontId="8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/>
    <xf numFmtId="165" fontId="8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1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40" borderId="0" applyNumberFormat="0" applyBorder="0" applyAlignment="0" applyProtection="0"/>
    <xf numFmtId="0" fontId="21" fillId="0" borderId="0"/>
    <xf numFmtId="0" fontId="23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1" fillId="0" borderId="0"/>
    <xf numFmtId="0" fontId="23" fillId="0" borderId="0"/>
    <xf numFmtId="0" fontId="8" fillId="0" borderId="0"/>
    <xf numFmtId="0" fontId="21" fillId="0" borderId="0"/>
    <xf numFmtId="0" fontId="21" fillId="0" borderId="0"/>
    <xf numFmtId="0" fontId="23" fillId="0" borderId="0"/>
    <xf numFmtId="0" fontId="30" fillId="0" borderId="0"/>
    <xf numFmtId="0" fontId="23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1" fillId="41" borderId="22" applyNumberForma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33" fillId="31" borderId="23" applyNumberFormat="0" applyAlignment="0" applyProtection="0"/>
    <xf numFmtId="0" fontId="3" fillId="6" borderId="2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22" fillId="0" borderId="0" applyFill="0" applyBorder="0" applyAlignment="0" applyProtection="0"/>
    <xf numFmtId="9" fontId="22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2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2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31" borderId="24"/>
    <xf numFmtId="0" fontId="24" fillId="31" borderId="24"/>
    <xf numFmtId="0" fontId="8" fillId="31" borderId="24"/>
    <xf numFmtId="0" fontId="8" fillId="31" borderId="24"/>
    <xf numFmtId="0" fontId="8" fillId="31" borderId="24"/>
    <xf numFmtId="0" fontId="8" fillId="42" borderId="24"/>
    <xf numFmtId="0" fontId="24" fillId="42" borderId="24"/>
    <xf numFmtId="0" fontId="8" fillId="42" borderId="24"/>
    <xf numFmtId="0" fontId="8" fillId="42" borderId="24"/>
    <xf numFmtId="0" fontId="8" fillId="42" borderId="24"/>
    <xf numFmtId="49" fontId="35" fillId="17" borderId="25">
      <alignment horizontal="center"/>
    </xf>
    <xf numFmtId="49" fontId="36" fillId="17" borderId="25">
      <alignment horizontal="center"/>
    </xf>
    <xf numFmtId="49" fontId="21" fillId="17" borderId="25">
      <alignment horizontal="center"/>
    </xf>
    <xf numFmtId="49" fontId="23" fillId="17" borderId="25">
      <alignment horizontal="center"/>
    </xf>
    <xf numFmtId="49" fontId="37" fillId="0" borderId="0"/>
    <xf numFmtId="49" fontId="38" fillId="0" borderId="0"/>
    <xf numFmtId="0" fontId="8" fillId="19" borderId="24"/>
    <xf numFmtId="0" fontId="24" fillId="19" borderId="24"/>
    <xf numFmtId="0" fontId="8" fillId="19" borderId="24"/>
    <xf numFmtId="0" fontId="8" fillId="19" borderId="24"/>
    <xf numFmtId="0" fontId="8" fillId="19" borderId="24"/>
    <xf numFmtId="0" fontId="8" fillId="31" borderId="24"/>
    <xf numFmtId="0" fontId="24" fillId="31" borderId="24"/>
    <xf numFmtId="0" fontId="8" fillId="31" borderId="24"/>
    <xf numFmtId="0" fontId="8" fillId="31" borderId="24"/>
    <xf numFmtId="0" fontId="8" fillId="31" borderId="24"/>
    <xf numFmtId="0" fontId="8" fillId="13" borderId="24"/>
    <xf numFmtId="0" fontId="24" fillId="13" borderId="24"/>
    <xf numFmtId="0" fontId="8" fillId="13" borderId="24"/>
    <xf numFmtId="0" fontId="8" fillId="13" borderId="24"/>
    <xf numFmtId="0" fontId="8" fillId="13" borderId="24"/>
    <xf numFmtId="0" fontId="8" fillId="31" borderId="24"/>
    <xf numFmtId="0" fontId="24" fillId="31" borderId="24"/>
    <xf numFmtId="0" fontId="8" fillId="31" borderId="24"/>
    <xf numFmtId="0" fontId="8" fillId="31" borderId="24"/>
    <xf numFmtId="0" fontId="8" fillId="31" borderId="24"/>
    <xf numFmtId="0" fontId="8" fillId="42" borderId="24"/>
    <xf numFmtId="0" fontId="24" fillId="42" borderId="24"/>
    <xf numFmtId="0" fontId="8" fillId="42" borderId="24"/>
    <xf numFmtId="0" fontId="8" fillId="42" borderId="24"/>
    <xf numFmtId="0" fontId="8" fillId="42" borderId="24"/>
    <xf numFmtId="49" fontId="35" fillId="43" borderId="25">
      <alignment vertical="center"/>
    </xf>
    <xf numFmtId="49" fontId="35" fillId="44" borderId="25">
      <alignment vertical="center"/>
    </xf>
    <xf numFmtId="49" fontId="36" fillId="17" borderId="25">
      <alignment vertical="center"/>
    </xf>
    <xf numFmtId="49" fontId="35" fillId="43" borderId="25">
      <alignment vertical="center"/>
    </xf>
    <xf numFmtId="49" fontId="35" fillId="45" borderId="25">
      <alignment vertical="center"/>
    </xf>
    <xf numFmtId="49" fontId="35" fillId="45" borderId="25">
      <alignment vertical="center"/>
    </xf>
    <xf numFmtId="49" fontId="35" fillId="44" borderId="25">
      <alignment vertical="center"/>
    </xf>
    <xf numFmtId="49" fontId="35" fillId="17" borderId="25">
      <alignment vertical="center"/>
    </xf>
    <xf numFmtId="49" fontId="35" fillId="17" borderId="25">
      <alignment vertical="center"/>
    </xf>
    <xf numFmtId="49" fontId="35" fillId="43" borderId="25">
      <alignment vertical="center"/>
    </xf>
    <xf numFmtId="49" fontId="35" fillId="44" borderId="25">
      <alignment vertical="center"/>
    </xf>
    <xf numFmtId="49" fontId="35" fillId="44" borderId="25">
      <alignment vertical="center"/>
    </xf>
    <xf numFmtId="49" fontId="35" fillId="43" borderId="25">
      <alignment vertical="center"/>
    </xf>
    <xf numFmtId="49" fontId="21" fillId="46" borderId="25">
      <alignment vertical="center"/>
    </xf>
    <xf numFmtId="49" fontId="21" fillId="42" borderId="25">
      <alignment vertical="center"/>
    </xf>
    <xf numFmtId="49" fontId="23" fillId="17" borderId="25">
      <alignment vertical="center"/>
    </xf>
    <xf numFmtId="49" fontId="21" fillId="46" borderId="25">
      <alignment vertical="center"/>
    </xf>
    <xf numFmtId="49" fontId="21" fillId="42" borderId="25">
      <alignment vertical="center"/>
    </xf>
    <xf numFmtId="49" fontId="21" fillId="17" borderId="25">
      <alignment vertical="center"/>
    </xf>
    <xf numFmtId="49" fontId="21" fillId="17" borderId="25">
      <alignment vertical="center"/>
    </xf>
    <xf numFmtId="49" fontId="21" fillId="42" borderId="25">
      <alignment vertical="center"/>
    </xf>
    <xf numFmtId="49" fontId="21" fillId="42" borderId="25">
      <alignment vertical="center"/>
    </xf>
    <xf numFmtId="49" fontId="21" fillId="42" borderId="25">
      <alignment vertical="center"/>
    </xf>
    <xf numFmtId="49" fontId="21" fillId="46" borderId="25">
      <alignment vertical="center"/>
    </xf>
    <xf numFmtId="49" fontId="21" fillId="46" borderId="25">
      <alignment vertical="center"/>
    </xf>
    <xf numFmtId="49" fontId="21" fillId="0" borderId="0">
      <alignment horizontal="right"/>
    </xf>
    <xf numFmtId="49" fontId="23" fillId="0" borderId="0">
      <alignment horizontal="right"/>
    </xf>
    <xf numFmtId="0" fontId="8" fillId="10" borderId="24"/>
    <xf numFmtId="0" fontId="24" fillId="10" borderId="24"/>
    <xf numFmtId="0" fontId="8" fillId="10" borderId="24"/>
    <xf numFmtId="0" fontId="8" fillId="10" borderId="24"/>
    <xf numFmtId="0" fontId="8" fillId="10" borderId="24"/>
    <xf numFmtId="0" fontId="8" fillId="40" borderId="24"/>
    <xf numFmtId="0" fontId="24" fillId="40" borderId="24"/>
    <xf numFmtId="0" fontId="8" fillId="40" borderId="24"/>
    <xf numFmtId="0" fontId="8" fillId="40" borderId="24"/>
    <xf numFmtId="0" fontId="8" fillId="40" borderId="24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6" applyNumberFormat="0" applyFill="0" applyAlignment="0" applyProtection="0"/>
    <xf numFmtId="0" fontId="43" fillId="0" borderId="27" applyNumberFormat="0" applyFill="0" applyAlignment="0" applyProtection="0"/>
    <xf numFmtId="0" fontId="44" fillId="0" borderId="28" applyNumberFormat="0" applyFill="0" applyAlignment="0" applyProtection="0"/>
    <xf numFmtId="0" fontId="45" fillId="0" borderId="1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1" applyNumberFormat="0" applyFill="0" applyAlignment="0" applyProtection="0"/>
    <xf numFmtId="0" fontId="5" fillId="0" borderId="32" applyNumberFormat="0" applyFill="0" applyAlignment="0" applyProtection="0"/>
    <xf numFmtId="0" fontId="52" fillId="7" borderId="0" applyNumberFormat="0" applyBorder="0" applyAlignment="0" applyProtection="0"/>
    <xf numFmtId="0" fontId="22" fillId="0" borderId="0" applyNumberFormat="0" applyFill="0" applyBorder="0" applyAlignment="0" applyProtection="0"/>
    <xf numFmtId="0" fontId="53" fillId="10" borderId="0" applyNumberFormat="0" applyBorder="0" applyAlignment="0" applyProtection="0"/>
    <xf numFmtId="177" fontId="2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5">
    <xf numFmtId="0" fontId="0" fillId="0" borderId="0" xfId="0"/>
    <xf numFmtId="0" fontId="7" fillId="0" borderId="0" xfId="1" applyFont="1" applyAlignment="1" applyProtection="1">
      <alignment horizontal="center" vertical="top"/>
    </xf>
    <xf numFmtId="0" fontId="9" fillId="0" borderId="0" xfId="2" applyFont="1" applyProtection="1"/>
    <xf numFmtId="0" fontId="9" fillId="0" borderId="0" xfId="3" applyFont="1" applyProtection="1"/>
    <xf numFmtId="0" fontId="10" fillId="0" borderId="4" xfId="2" applyFont="1" applyBorder="1" applyAlignment="1" applyProtection="1">
      <alignment horizontal="center"/>
      <protection hidden="1"/>
    </xf>
    <xf numFmtId="0" fontId="10" fillId="0" borderId="0" xfId="2" applyFont="1" applyProtection="1"/>
    <xf numFmtId="0" fontId="11" fillId="0" borderId="0" xfId="2" applyFont="1" applyProtection="1"/>
    <xf numFmtId="14" fontId="9" fillId="0" borderId="0" xfId="2" applyNumberFormat="1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 vertical="center"/>
    </xf>
    <xf numFmtId="0" fontId="10" fillId="0" borderId="0" xfId="2" applyFont="1" applyAlignment="1" applyProtection="1">
      <alignment horizontal="center" vertical="center" wrapText="1"/>
    </xf>
    <xf numFmtId="0" fontId="9" fillId="0" borderId="0" xfId="1" applyFont="1" applyAlignment="1">
      <alignment wrapText="1"/>
    </xf>
    <xf numFmtId="2" fontId="9" fillId="0" borderId="0" xfId="1" applyNumberFormat="1" applyFont="1" applyAlignment="1">
      <alignment wrapText="1"/>
    </xf>
    <xf numFmtId="0" fontId="0" fillId="0" borderId="0" xfId="0"/>
    <xf numFmtId="0" fontId="9" fillId="0" borderId="5" xfId="2" applyFont="1" applyBorder="1" applyAlignment="1" applyProtection="1">
      <alignment wrapText="1"/>
    </xf>
    <xf numFmtId="164" fontId="9" fillId="0" borderId="5" xfId="4" applyNumberFormat="1" applyFont="1" applyFill="1" applyBorder="1" applyProtection="1"/>
    <xf numFmtId="0" fontId="9" fillId="0" borderId="5" xfId="2" applyFont="1" applyBorder="1" applyProtection="1"/>
    <xf numFmtId="10" fontId="12" fillId="0" borderId="6" xfId="5" applyNumberFormat="1" applyFont="1" applyBorder="1" applyAlignment="1" applyProtection="1">
      <alignment horizontal="center" vertical="center"/>
    </xf>
    <xf numFmtId="164" fontId="9" fillId="0" borderId="0" xfId="1" applyNumberFormat="1" applyFont="1" applyAlignment="1">
      <alignment wrapText="1"/>
    </xf>
    <xf numFmtId="41" fontId="9" fillId="0" borderId="0" xfId="1" applyNumberFormat="1" applyFont="1" applyAlignment="1">
      <alignment wrapText="1"/>
    </xf>
    <xf numFmtId="0" fontId="9" fillId="0" borderId="7" xfId="2" applyFont="1" applyBorder="1" applyAlignment="1" applyProtection="1">
      <alignment wrapText="1"/>
    </xf>
    <xf numFmtId="41" fontId="9" fillId="0" borderId="7" xfId="2" applyNumberFormat="1" applyFont="1" applyFill="1" applyBorder="1" applyProtection="1"/>
    <xf numFmtId="0" fontId="9" fillId="0" borderId="7" xfId="2" applyFont="1" applyBorder="1" applyProtection="1"/>
    <xf numFmtId="10" fontId="12" fillId="0" borderId="8" xfId="5" applyNumberFormat="1" applyFont="1" applyBorder="1" applyAlignment="1" applyProtection="1">
      <alignment horizontal="center" vertical="center"/>
    </xf>
    <xf numFmtId="0" fontId="9" fillId="0" borderId="0" xfId="2" applyFont="1" applyAlignment="1" applyProtection="1">
      <alignment wrapText="1"/>
    </xf>
    <xf numFmtId="0" fontId="9" fillId="0" borderId="0" xfId="2" applyFont="1" applyFill="1" applyProtection="1"/>
    <xf numFmtId="10" fontId="13" fillId="0" borderId="0" xfId="2" applyNumberFormat="1" applyFont="1" applyProtection="1"/>
    <xf numFmtId="41" fontId="9" fillId="0" borderId="5" xfId="2" applyNumberFormat="1" applyFont="1" applyFill="1" applyBorder="1" applyProtection="1"/>
    <xf numFmtId="10" fontId="12" fillId="0" borderId="0" xfId="2" applyNumberFormat="1" applyFont="1" applyProtection="1"/>
    <xf numFmtId="0" fontId="9" fillId="0" borderId="9" xfId="2" applyFont="1" applyBorder="1" applyAlignment="1" applyProtection="1">
      <alignment wrapText="1"/>
    </xf>
    <xf numFmtId="41" fontId="9" fillId="0" borderId="9" xfId="2" applyNumberFormat="1" applyFont="1" applyFill="1" applyBorder="1" applyProtection="1"/>
    <xf numFmtId="0" fontId="9" fillId="0" borderId="9" xfId="2" applyFont="1" applyBorder="1" applyProtection="1"/>
    <xf numFmtId="10" fontId="12" fillId="0" borderId="10" xfId="5" applyNumberFormat="1" applyFont="1" applyBorder="1" applyAlignment="1" applyProtection="1">
      <alignment horizontal="center" vertical="center"/>
    </xf>
    <xf numFmtId="0" fontId="9" fillId="0" borderId="11" xfId="2" applyFont="1" applyBorder="1" applyAlignment="1" applyProtection="1">
      <alignment wrapText="1"/>
    </xf>
    <xf numFmtId="41" fontId="9" fillId="0" borderId="11" xfId="2" applyNumberFormat="1" applyFont="1" applyFill="1" applyBorder="1" applyProtection="1"/>
    <xf numFmtId="0" fontId="9" fillId="0" borderId="11" xfId="2" applyFont="1" applyBorder="1" applyProtection="1"/>
    <xf numFmtId="10" fontId="12" fillId="0" borderId="12" xfId="5" applyNumberFormat="1" applyFont="1" applyBorder="1" applyAlignment="1" applyProtection="1">
      <alignment horizontal="center" vertical="center"/>
    </xf>
    <xf numFmtId="10" fontId="12" fillId="0" borderId="13" xfId="5" applyNumberFormat="1" applyFont="1" applyBorder="1" applyAlignment="1" applyProtection="1">
      <alignment horizontal="center" vertical="center"/>
    </xf>
    <xf numFmtId="10" fontId="12" fillId="0" borderId="14" xfId="2" applyNumberFormat="1" applyFont="1" applyBorder="1" applyProtection="1"/>
    <xf numFmtId="0" fontId="14" fillId="0" borderId="9" xfId="2" applyFont="1" applyBorder="1" applyAlignment="1" applyProtection="1">
      <alignment wrapText="1"/>
    </xf>
    <xf numFmtId="41" fontId="14" fillId="0" borderId="9" xfId="2" applyNumberFormat="1" applyFont="1" applyFill="1" applyBorder="1" applyProtection="1"/>
    <xf numFmtId="0" fontId="14" fillId="0" borderId="9" xfId="2" applyFont="1" applyBorder="1" applyProtection="1"/>
    <xf numFmtId="10" fontId="15" fillId="0" borderId="10" xfId="5" applyNumberFormat="1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wrapText="1"/>
    </xf>
    <xf numFmtId="41" fontId="14" fillId="0" borderId="11" xfId="2" applyNumberFormat="1" applyFont="1" applyFill="1" applyBorder="1" applyProtection="1"/>
    <xf numFmtId="0" fontId="14" fillId="0" borderId="11" xfId="2" applyFont="1" applyBorder="1" applyProtection="1"/>
    <xf numFmtId="10" fontId="15" fillId="0" borderId="12" xfId="5" applyNumberFormat="1" applyFont="1" applyBorder="1" applyAlignment="1" applyProtection="1">
      <alignment horizontal="center" vertical="center"/>
    </xf>
    <xf numFmtId="10" fontId="15" fillId="0" borderId="13" xfId="5" applyNumberFormat="1" applyFont="1" applyBorder="1" applyAlignment="1" applyProtection="1">
      <alignment horizontal="center" vertical="center"/>
    </xf>
    <xf numFmtId="0" fontId="14" fillId="0" borderId="0" xfId="2" applyFont="1" applyProtection="1"/>
    <xf numFmtId="0" fontId="14" fillId="0" borderId="0" xfId="2" applyFont="1" applyFill="1" applyProtection="1"/>
    <xf numFmtId="0" fontId="16" fillId="0" borderId="0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wrapText="1"/>
    </xf>
    <xf numFmtId="41" fontId="14" fillId="0" borderId="0" xfId="2" applyNumberFormat="1" applyFont="1" applyFill="1" applyBorder="1" applyProtection="1"/>
    <xf numFmtId="0" fontId="14" fillId="0" borderId="0" xfId="2" applyFont="1" applyBorder="1" applyProtection="1"/>
    <xf numFmtId="41" fontId="9" fillId="0" borderId="9" xfId="2" applyNumberFormat="1" applyFont="1" applyFill="1" applyBorder="1" applyAlignment="1" applyProtection="1">
      <alignment vertical="center"/>
    </xf>
    <xf numFmtId="0" fontId="11" fillId="0" borderId="15" xfId="2" applyFont="1" applyBorder="1" applyAlignment="1" applyProtection="1">
      <alignment horizontal="center" vertical="center"/>
    </xf>
    <xf numFmtId="0" fontId="11" fillId="0" borderId="12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41" fontId="9" fillId="0" borderId="0" xfId="2" applyNumberFormat="1" applyFont="1" applyFill="1" applyBorder="1" applyProtection="1"/>
    <xf numFmtId="0" fontId="9" fillId="0" borderId="0" xfId="2" applyFont="1" applyBorder="1" applyProtection="1"/>
    <xf numFmtId="0" fontId="10" fillId="0" borderId="16" xfId="2" applyFont="1" applyBorder="1" applyAlignment="1" applyProtection="1">
      <alignment horizontal="center" vertical="center"/>
    </xf>
    <xf numFmtId="0" fontId="10" fillId="0" borderId="17" xfId="2" applyFont="1" applyBorder="1" applyAlignment="1" applyProtection="1">
      <alignment horizontal="center" vertical="center"/>
    </xf>
    <xf numFmtId="0" fontId="9" fillId="0" borderId="0" xfId="1" applyFont="1" applyAlignment="1">
      <alignment vertical="top" wrapText="1"/>
    </xf>
    <xf numFmtId="0" fontId="0" fillId="0" borderId="0" xfId="0" applyAlignment="1">
      <alignment wrapText="1"/>
    </xf>
  </cellXfs>
  <cellStyles count="2178">
    <cellStyle name="20% - Colore 1 2" xfId="6"/>
    <cellStyle name="20% - Colore 1 2 2" xfId="7"/>
    <cellStyle name="20% - Colore 1 2 3" xfId="8"/>
    <cellStyle name="20% - Colore 1 3" xfId="9"/>
    <cellStyle name="20% - Colore 2 2" xfId="10"/>
    <cellStyle name="20% - Colore 2 2 2" xfId="11"/>
    <cellStyle name="20% - Colore 2 2 3" xfId="12"/>
    <cellStyle name="20% - Colore 2 3" xfId="13"/>
    <cellStyle name="20% - Colore 3 2" xfId="14"/>
    <cellStyle name="20% - Colore 3 2 2" xfId="15"/>
    <cellStyle name="20% - Colore 3 2 3" xfId="16"/>
    <cellStyle name="20% - Colore 3 3" xfId="17"/>
    <cellStyle name="20% - Colore 4 2" xfId="18"/>
    <cellStyle name="20% - Colore 4 2 2" xfId="19"/>
    <cellStyle name="20% - Colore 4 2 3" xfId="20"/>
    <cellStyle name="20% - Colore 4 3" xfId="21"/>
    <cellStyle name="20% - Colore 5 2" xfId="22"/>
    <cellStyle name="20% - Colore 5 2 2" xfId="23"/>
    <cellStyle name="20% - Colore 6 2" xfId="24"/>
    <cellStyle name="20% - Colore 6 2 2" xfId="25"/>
    <cellStyle name="40% - Colore 1 2" xfId="26"/>
    <cellStyle name="40% - Colore 1 2 2" xfId="27"/>
    <cellStyle name="40% - Colore 1 2 3" xfId="28"/>
    <cellStyle name="40% - Colore 2 2" xfId="29"/>
    <cellStyle name="40% - Colore 2 2 2" xfId="30"/>
    <cellStyle name="40% - Colore 3 2" xfId="31"/>
    <cellStyle name="40% - Colore 3 2 2" xfId="32"/>
    <cellStyle name="40% - Colore 3 2 3" xfId="33"/>
    <cellStyle name="40% - Colore 3 3" xfId="34"/>
    <cellStyle name="40% - Colore 4 2" xfId="35"/>
    <cellStyle name="40% - Colore 4 2 2" xfId="36"/>
    <cellStyle name="40% - Colore 4 2 3" xfId="37"/>
    <cellStyle name="40% - Colore 5 2" xfId="38"/>
    <cellStyle name="40% - Colore 5 2 2" xfId="39"/>
    <cellStyle name="40% - Colore 6 2" xfId="40"/>
    <cellStyle name="40% - Colore 6 2 2" xfId="41"/>
    <cellStyle name="40% - Colore 6 2 3" xfId="42"/>
    <cellStyle name="60% - Colore 1 2" xfId="43"/>
    <cellStyle name="60% - Colore 1 2 2" xfId="44"/>
    <cellStyle name="60% - Colore 2 2" xfId="45"/>
    <cellStyle name="60% - Colore 3 2" xfId="46"/>
    <cellStyle name="60% - Colore 3 2 2" xfId="47"/>
    <cellStyle name="60% - Colore 3 3" xfId="48"/>
    <cellStyle name="60% - Colore 4 2" xfId="49"/>
    <cellStyle name="60% - Colore 4 2 2" xfId="50"/>
    <cellStyle name="60% - Colore 4 3" xfId="51"/>
    <cellStyle name="60% - Colore 5 2" xfId="52"/>
    <cellStyle name="60% - Colore 6 2" xfId="53"/>
    <cellStyle name="60% - Colore 6 2 2" xfId="54"/>
    <cellStyle name="60% - Colore 6 3" xfId="55"/>
    <cellStyle name="Calcolo 2" xfId="56"/>
    <cellStyle name="Calcolo 2 2" xfId="57"/>
    <cellStyle name="Cella collegata 2" xfId="58"/>
    <cellStyle name="Cella da controllare 2" xfId="59"/>
    <cellStyle name="Colore 1 2" xfId="60"/>
    <cellStyle name="Colore 1 2 2" xfId="61"/>
    <cellStyle name="Colore 2 2" xfId="62"/>
    <cellStyle name="Colore 2 3" xfId="63"/>
    <cellStyle name="Colore 2 4" xfId="64"/>
    <cellStyle name="Colore 3 2" xfId="65"/>
    <cellStyle name="Colore 4 2" xfId="66"/>
    <cellStyle name="Colore 4 2 2" xfId="67"/>
    <cellStyle name="Colore 5 2" xfId="68"/>
    <cellStyle name="Colore 6 2" xfId="69"/>
    <cellStyle name="Comma 2" xfId="70"/>
    <cellStyle name="Comma 2 2" xfId="71"/>
    <cellStyle name="Comma 2 2 2" xfId="72"/>
    <cellStyle name="Comma 2 2 2 2" xfId="73"/>
    <cellStyle name="Comma 2 2 2 2 2" xfId="74"/>
    <cellStyle name="Comma 2 2 2 3" xfId="75"/>
    <cellStyle name="Comma 2 2 2 3 2" xfId="76"/>
    <cellStyle name="Comma 2 2 2 4" xfId="77"/>
    <cellStyle name="Comma 2 2 3" xfId="78"/>
    <cellStyle name="Comma 2 2 4" xfId="79"/>
    <cellStyle name="Comma 2 2 4 2" xfId="80"/>
    <cellStyle name="Comma 2 2 5" xfId="81"/>
    <cellStyle name="Comma 2 2 6" xfId="82"/>
    <cellStyle name="Comma 2 3" xfId="83"/>
    <cellStyle name="Comma 2 3 2" xfId="84"/>
    <cellStyle name="Comma 2 3 2 2" xfId="85"/>
    <cellStyle name="Comma 2 3 2 2 2" xfId="86"/>
    <cellStyle name="Comma 2 3 2 3" xfId="87"/>
    <cellStyle name="Comma 2 3 3" xfId="88"/>
    <cellStyle name="Comma 2 3 3 2" xfId="89"/>
    <cellStyle name="Comma 2 3 4" xfId="90"/>
    <cellStyle name="Comma 2 4" xfId="91"/>
    <cellStyle name="Comma 2 4 2" xfId="92"/>
    <cellStyle name="Comma 2 4 2 2" xfId="93"/>
    <cellStyle name="Comma 2 4 3" xfId="94"/>
    <cellStyle name="Comma 2 4 3 2" xfId="95"/>
    <cellStyle name="Comma 2 4 4" xfId="96"/>
    <cellStyle name="Comma 2 4 4 2" xfId="97"/>
    <cellStyle name="Comma 2 4 5" xfId="98"/>
    <cellStyle name="Comma 2 5" xfId="99"/>
    <cellStyle name="Comma 2 6" xfId="100"/>
    <cellStyle name="Comma 2 6 2" xfId="101"/>
    <cellStyle name="Comma 2 7" xfId="102"/>
    <cellStyle name="Comma 2 7 2" xfId="103"/>
    <cellStyle name="Comma 2 8" xfId="104"/>
    <cellStyle name="Comma 2 8 2" xfId="105"/>
    <cellStyle name="Comma 2 9" xfId="106"/>
    <cellStyle name="Euro" xfId="107"/>
    <cellStyle name="Euro 10" xfId="108"/>
    <cellStyle name="Euro 2" xfId="109"/>
    <cellStyle name="Euro 2 2" xfId="110"/>
    <cellStyle name="Euro 2 2 2" xfId="111"/>
    <cellStyle name="Euro 2 2 2 2" xfId="112"/>
    <cellStyle name="Euro 2 2 3" xfId="113"/>
    <cellStyle name="Euro 2 2 4" xfId="114"/>
    <cellStyle name="Euro 2 3" xfId="115"/>
    <cellStyle name="Euro 2 4" xfId="116"/>
    <cellStyle name="Euro 2 4 2" xfId="117"/>
    <cellStyle name="Euro 2 5" xfId="118"/>
    <cellStyle name="Euro 2 6" xfId="119"/>
    <cellStyle name="Euro 2 7" xfId="120"/>
    <cellStyle name="Euro 3" xfId="121"/>
    <cellStyle name="Euro 3 2" xfId="122"/>
    <cellStyle name="Euro 3 2 2" xfId="123"/>
    <cellStyle name="Euro 3 2 3" xfId="124"/>
    <cellStyle name="Euro 3 2 3 2" xfId="125"/>
    <cellStyle name="Euro 3 3" xfId="126"/>
    <cellStyle name="Euro 3 3 2" xfId="127"/>
    <cellStyle name="Euro 3 3 2 2" xfId="128"/>
    <cellStyle name="Euro 3 3 3" xfId="129"/>
    <cellStyle name="Euro 3 4" xfId="130"/>
    <cellStyle name="Euro 3 5" xfId="131"/>
    <cellStyle name="Euro 3 5 2" xfId="132"/>
    <cellStyle name="Euro 3 6" xfId="133"/>
    <cellStyle name="Euro 3 6 2" xfId="134"/>
    <cellStyle name="Euro 3 6 2 2" xfId="135"/>
    <cellStyle name="Euro 3 6 3" xfId="136"/>
    <cellStyle name="Euro 3 7" xfId="137"/>
    <cellStyle name="Euro 3 8" xfId="138"/>
    <cellStyle name="Euro 4" xfId="139"/>
    <cellStyle name="Euro 4 2" xfId="140"/>
    <cellStyle name="Euro 4 3" xfId="141"/>
    <cellStyle name="Euro 4 3 2" xfId="142"/>
    <cellStyle name="Euro 4 4" xfId="143"/>
    <cellStyle name="Euro 4 5" xfId="144"/>
    <cellStyle name="Euro 5" xfId="145"/>
    <cellStyle name="Euro 5 2" xfId="146"/>
    <cellStyle name="Euro 5 2 2" xfId="147"/>
    <cellStyle name="Euro 5 2 2 2" xfId="148"/>
    <cellStyle name="Euro 5 2 3" xfId="149"/>
    <cellStyle name="Euro 5 2 3 2" xfId="150"/>
    <cellStyle name="Euro 5 3" xfId="151"/>
    <cellStyle name="Euro 5 3 2" xfId="152"/>
    <cellStyle name="Euro 5 4" xfId="153"/>
    <cellStyle name="Euro 5 4 2" xfId="154"/>
    <cellStyle name="Euro 5 5" xfId="155"/>
    <cellStyle name="Euro 5 6" xfId="156"/>
    <cellStyle name="Euro 6" xfId="157"/>
    <cellStyle name="Euro 6 2" xfId="158"/>
    <cellStyle name="Euro 6 2 2" xfId="159"/>
    <cellStyle name="Euro 6 3" xfId="160"/>
    <cellStyle name="Euro 7" xfId="161"/>
    <cellStyle name="Euro 8" xfId="162"/>
    <cellStyle name="Euro 8 2" xfId="163"/>
    <cellStyle name="Euro 9" xfId="164"/>
    <cellStyle name="Euro 9 2" xfId="165"/>
    <cellStyle name="Euro 9 2 2" xfId="166"/>
    <cellStyle name="Euro 9 3" xfId="167"/>
    <cellStyle name="Excel Built-in Normal" xfId="168"/>
    <cellStyle name="Excel Built-in Normal 1" xfId="169"/>
    <cellStyle name="Excel Built-in Normal 2" xfId="170"/>
    <cellStyle name="Excel Built-in Normal 3" xfId="171"/>
    <cellStyle name="Excel Built-in Normal 3 2" xfId="172"/>
    <cellStyle name="Excel Built-in Normal 3 2 2" xfId="173"/>
    <cellStyle name="Excel Built-in Normal 3 3" xfId="174"/>
    <cellStyle name="Excel Built-in Normal 4" xfId="175"/>
    <cellStyle name="Excel Built-in Normal 4 2" xfId="176"/>
    <cellStyle name="Excel Built-in Normal 5" xfId="177"/>
    <cellStyle name="Input 2" xfId="178"/>
    <cellStyle name="Input 2 2" xfId="179"/>
    <cellStyle name="Migliaia [0] 10" xfId="180"/>
    <cellStyle name="Migliaia [0] 10 2" xfId="181"/>
    <cellStyle name="Migliaia [0] 10 2 2" xfId="182"/>
    <cellStyle name="Migliaia [0] 10 2 2 2" xfId="183"/>
    <cellStyle name="Migliaia [0] 10 2 3" xfId="184"/>
    <cellStyle name="Migliaia [0] 10 3" xfId="185"/>
    <cellStyle name="Migliaia [0] 10 3 2" xfId="186"/>
    <cellStyle name="Migliaia [0] 10 4" xfId="187"/>
    <cellStyle name="Migliaia [0] 11" xfId="188"/>
    <cellStyle name="Migliaia [0] 11 2" xfId="189"/>
    <cellStyle name="Migliaia [0] 11 2 2" xfId="190"/>
    <cellStyle name="Migliaia [0] 11 3" xfId="191"/>
    <cellStyle name="Migliaia [0] 12" xfId="192"/>
    <cellStyle name="Migliaia [0] 12 2" xfId="193"/>
    <cellStyle name="Migliaia [0] 12 2 2" xfId="194"/>
    <cellStyle name="Migliaia [0] 12 3" xfId="195"/>
    <cellStyle name="Migliaia [0] 13" xfId="196"/>
    <cellStyle name="Migliaia [0] 13 2" xfId="197"/>
    <cellStyle name="Migliaia [0] 14" xfId="198"/>
    <cellStyle name="Migliaia [0] 14 2" xfId="199"/>
    <cellStyle name="Migliaia [0] 14 2 2" xfId="200"/>
    <cellStyle name="Migliaia [0] 14 3" xfId="201"/>
    <cellStyle name="Migliaia [0] 15" xfId="202"/>
    <cellStyle name="Migliaia [0] 15 2" xfId="203"/>
    <cellStyle name="Migliaia [0] 15 2 2" xfId="204"/>
    <cellStyle name="Migliaia [0] 15 3" xfId="205"/>
    <cellStyle name="Migliaia [0] 16" xfId="206"/>
    <cellStyle name="Migliaia [0] 2" xfId="207"/>
    <cellStyle name="Migliaia [0] 2 2" xfId="208"/>
    <cellStyle name="Migliaia [0] 2 2 2" xfId="209"/>
    <cellStyle name="Migliaia [0] 2 2 2 2" xfId="210"/>
    <cellStyle name="Migliaia [0] 2 2 2 2 2" xfId="211"/>
    <cellStyle name="Migliaia [0] 2 2 2 2 2 2" xfId="212"/>
    <cellStyle name="Migliaia [0] 2 2 2 2 3" xfId="213"/>
    <cellStyle name="Migliaia [0] 2 2 2 2 3 2" xfId="214"/>
    <cellStyle name="Migliaia [0] 2 2 2 2 4" xfId="215"/>
    <cellStyle name="Migliaia [0] 2 2 2 2 4 2" xfId="216"/>
    <cellStyle name="Migliaia [0] 2 2 2 2 5" xfId="217"/>
    <cellStyle name="Migliaia [0] 2 2 2 2 5 2" xfId="218"/>
    <cellStyle name="Migliaia [0] 2 2 2 2 6" xfId="219"/>
    <cellStyle name="Migliaia [0] 2 2 2 3" xfId="220"/>
    <cellStyle name="Migliaia [0] 2 2 2 4" xfId="221"/>
    <cellStyle name="Migliaia [0] 2 2 2 4 2" xfId="222"/>
    <cellStyle name="Migliaia [0] 2 2 2 5" xfId="223"/>
    <cellStyle name="Migliaia [0] 2 2 2 5 2" xfId="224"/>
    <cellStyle name="Migliaia [0] 2 2 2 6" xfId="225"/>
    <cellStyle name="Migliaia [0] 2 2 2 7" xfId="226"/>
    <cellStyle name="Migliaia [0] 2 2 3" xfId="227"/>
    <cellStyle name="Migliaia [0] 2 2 3 2" xfId="228"/>
    <cellStyle name="Migliaia [0] 2 2 3 2 2" xfId="229"/>
    <cellStyle name="Migliaia [0] 2 2 3 2 2 2" xfId="230"/>
    <cellStyle name="Migliaia [0] 2 2 3 2 3" xfId="231"/>
    <cellStyle name="Migliaia [0] 2 2 3 2 3 2" xfId="232"/>
    <cellStyle name="Migliaia [0] 2 2 3 2 4" xfId="233"/>
    <cellStyle name="Migliaia [0] 2 2 3 3" xfId="234"/>
    <cellStyle name="Migliaia [0] 2 2 3 3 2" xfId="235"/>
    <cellStyle name="Migliaia [0] 2 2 3 3 2 2" xfId="236"/>
    <cellStyle name="Migliaia [0] 2 2 3 3 3" xfId="237"/>
    <cellStyle name="Migliaia [0] 2 2 3 4" xfId="238"/>
    <cellStyle name="Migliaia [0] 2 2 3 5" xfId="239"/>
    <cellStyle name="Migliaia [0] 2 2 3 5 2" xfId="240"/>
    <cellStyle name="Migliaia [0] 2 2 3 6" xfId="241"/>
    <cellStyle name="Migliaia [0] 2 2 3 7" xfId="242"/>
    <cellStyle name="Migliaia [0] 2 2 4" xfId="243"/>
    <cellStyle name="Migliaia [0] 2 2 4 2" xfId="244"/>
    <cellStyle name="Migliaia [0] 2 2 4 2 2" xfId="245"/>
    <cellStyle name="Migliaia [0] 2 2 4 2 3" xfId="246"/>
    <cellStyle name="Migliaia [0] 2 2 4 2 3 2" xfId="247"/>
    <cellStyle name="Migliaia [0] 2 2 4 3" xfId="248"/>
    <cellStyle name="Migliaia [0] 2 2 5" xfId="249"/>
    <cellStyle name="Migliaia [0] 2 2 5 2" xfId="250"/>
    <cellStyle name="Migliaia [0] 2 2 5 2 2" xfId="251"/>
    <cellStyle name="Migliaia [0] 2 2 5 2 2 2" xfId="252"/>
    <cellStyle name="Migliaia [0] 2 2 5 2 3" xfId="253"/>
    <cellStyle name="Migliaia [0] 2 2 5 3" xfId="254"/>
    <cellStyle name="Migliaia [0] 2 2 5 3 2" xfId="255"/>
    <cellStyle name="Migliaia [0] 2 2 5 4" xfId="256"/>
    <cellStyle name="Migliaia [0] 2 2 5 4 2" xfId="257"/>
    <cellStyle name="Migliaia [0] 2 2 5 5" xfId="258"/>
    <cellStyle name="Migliaia [0] 2 2 6" xfId="259"/>
    <cellStyle name="Migliaia [0] 2 2 6 2" xfId="260"/>
    <cellStyle name="Migliaia [0] 2 2 6 2 2" xfId="261"/>
    <cellStyle name="Migliaia [0] 2 2 6 3" xfId="262"/>
    <cellStyle name="Migliaia [0] 2 2 7" xfId="263"/>
    <cellStyle name="Migliaia [0] 2 2 7 2" xfId="264"/>
    <cellStyle name="Migliaia [0] 2 2 8" xfId="265"/>
    <cellStyle name="Migliaia [0] 2 2_RICLASSIFICATO CET 4 TRIM 2013" xfId="266"/>
    <cellStyle name="Migliaia [0] 2 3" xfId="267"/>
    <cellStyle name="Migliaia [0] 2 3 2" xfId="268"/>
    <cellStyle name="Migliaia [0] 2 3 2 2" xfId="269"/>
    <cellStyle name="Migliaia [0] 2 3 2 2 2" xfId="270"/>
    <cellStyle name="Migliaia [0] 2 3 2 3" xfId="271"/>
    <cellStyle name="Migliaia [0] 2 3 2 3 2" xfId="272"/>
    <cellStyle name="Migliaia [0] 2 3 2 4" xfId="273"/>
    <cellStyle name="Migliaia [0] 2 3 3" xfId="274"/>
    <cellStyle name="Migliaia [0] 2 3 4" xfId="275"/>
    <cellStyle name="Migliaia [0] 2 3 4 2" xfId="276"/>
    <cellStyle name="Migliaia [0] 2 3 5" xfId="277"/>
    <cellStyle name="Migliaia [0] 2 3 6" xfId="278"/>
    <cellStyle name="Migliaia [0] 2 4" xfId="279"/>
    <cellStyle name="Migliaia [0] 2 4 2" xfId="280"/>
    <cellStyle name="Migliaia [0] 2 4 2 2" xfId="281"/>
    <cellStyle name="Migliaia [0] 2 4 2 2 2" xfId="282"/>
    <cellStyle name="Migliaia [0] 2 4 2 3" xfId="283"/>
    <cellStyle name="Migliaia [0] 2 4 2 3 2" xfId="284"/>
    <cellStyle name="Migliaia [0] 2 4 2 4" xfId="285"/>
    <cellStyle name="Migliaia [0] 2 4 3" xfId="286"/>
    <cellStyle name="Migliaia [0] 2 4 3 2" xfId="287"/>
    <cellStyle name="Migliaia [0] 2 4 3 2 2" xfId="288"/>
    <cellStyle name="Migliaia [0] 2 4 3 3" xfId="289"/>
    <cellStyle name="Migliaia [0] 2 4 4" xfId="290"/>
    <cellStyle name="Migliaia [0] 2 4 5" xfId="291"/>
    <cellStyle name="Migliaia [0] 2 4 5 2" xfId="292"/>
    <cellStyle name="Migliaia [0] 2 4 6" xfId="293"/>
    <cellStyle name="Migliaia [0] 2 4 7" xfId="294"/>
    <cellStyle name="Migliaia [0] 2 5" xfId="295"/>
    <cellStyle name="Migliaia [0] 2 5 2" xfId="296"/>
    <cellStyle name="Migliaia [0] 2 5 3" xfId="297"/>
    <cellStyle name="Migliaia [0] 2 5 3 2" xfId="298"/>
    <cellStyle name="Migliaia [0] 2 5 4" xfId="299"/>
    <cellStyle name="Migliaia [0] 2 5 4 2" xfId="300"/>
    <cellStyle name="Migliaia [0] 2 5 5" xfId="301"/>
    <cellStyle name="Migliaia [0] 2 5 5 2" xfId="302"/>
    <cellStyle name="Migliaia [0] 2 5 6" xfId="303"/>
    <cellStyle name="Migliaia [0] 2 6" xfId="304"/>
    <cellStyle name="Migliaia [0] 2 6 2" xfId="305"/>
    <cellStyle name="Migliaia [0] 2 6 2 2" xfId="306"/>
    <cellStyle name="Migliaia [0] 2 6 2 2 2" xfId="307"/>
    <cellStyle name="Migliaia [0] 2 6 2 3" xfId="308"/>
    <cellStyle name="Migliaia [0] 2 6 3" xfId="309"/>
    <cellStyle name="Migliaia [0] 2 6 3 2" xfId="310"/>
    <cellStyle name="Migliaia [0] 2 6 4" xfId="311"/>
    <cellStyle name="Migliaia [0] 2 7" xfId="312"/>
    <cellStyle name="Migliaia [0] 2 7 2" xfId="313"/>
    <cellStyle name="Migliaia [0] 2 7 2 2" xfId="314"/>
    <cellStyle name="Migliaia [0] 2 7 3" xfId="315"/>
    <cellStyle name="Migliaia [0] 2 8" xfId="316"/>
    <cellStyle name="Migliaia [0] 2 8 2" xfId="317"/>
    <cellStyle name="Migliaia [0] 2 9" xfId="318"/>
    <cellStyle name="Migliaia [0] 3" xfId="319"/>
    <cellStyle name="Migliaia [0] 3 2" xfId="320"/>
    <cellStyle name="Migliaia [0] 3 2 2" xfId="321"/>
    <cellStyle name="Migliaia [0] 3 2 2 2" xfId="322"/>
    <cellStyle name="Migliaia [0] 3 2 2 2 2" xfId="323"/>
    <cellStyle name="Migliaia [0] 3 2 2 3" xfId="324"/>
    <cellStyle name="Migliaia [0] 3 2 2 4" xfId="325"/>
    <cellStyle name="Migliaia [0] 3 2 2 5" xfId="326"/>
    <cellStyle name="Migliaia [0] 3 2 2 5 2" xfId="327"/>
    <cellStyle name="Migliaia [0] 3 2 3" xfId="328"/>
    <cellStyle name="Migliaia [0] 3 2 3 2" xfId="329"/>
    <cellStyle name="Migliaia [0] 3 2 3 3" xfId="330"/>
    <cellStyle name="Migliaia [0] 3 2 3 3 2" xfId="331"/>
    <cellStyle name="Migliaia [0] 3 2 4" xfId="332"/>
    <cellStyle name="Migliaia [0] 3 2 4 2" xfId="333"/>
    <cellStyle name="Migliaia [0] 3 2 4 2 2" xfId="334"/>
    <cellStyle name="Migliaia [0] 3 2 4 3" xfId="335"/>
    <cellStyle name="Migliaia [0] 3 2 4 3 2" xfId="336"/>
    <cellStyle name="Migliaia [0] 3 2 4 4" xfId="337"/>
    <cellStyle name="Migliaia [0] 3 2 5" xfId="338"/>
    <cellStyle name="Migliaia [0] 3 2 5 2" xfId="339"/>
    <cellStyle name="Migliaia [0] 3 2 6" xfId="340"/>
    <cellStyle name="Migliaia [0] 3 3" xfId="341"/>
    <cellStyle name="Migliaia [0] 3 3 2" xfId="342"/>
    <cellStyle name="Migliaia [0] 3 3 2 2" xfId="343"/>
    <cellStyle name="Migliaia [0] 3 3 2 2 2" xfId="344"/>
    <cellStyle name="Migliaia [0] 3 3 2 3" xfId="345"/>
    <cellStyle name="Migliaia [0] 3 3 2 3 2" xfId="346"/>
    <cellStyle name="Migliaia [0] 3 3 2 4" xfId="347"/>
    <cellStyle name="Migliaia [0] 3 3 3" xfId="348"/>
    <cellStyle name="Migliaia [0] 3 3 3 2" xfId="349"/>
    <cellStyle name="Migliaia [0] 3 3 3 2 2" xfId="350"/>
    <cellStyle name="Migliaia [0] 3 3 3 3" xfId="351"/>
    <cellStyle name="Migliaia [0] 3 3 3 3 2" xfId="352"/>
    <cellStyle name="Migliaia [0] 3 3 3 4" xfId="353"/>
    <cellStyle name="Migliaia [0] 3 3 3 4 2" xfId="354"/>
    <cellStyle name="Migliaia [0] 3 3 3 5" xfId="355"/>
    <cellStyle name="Migliaia [0] 3 3 4" xfId="356"/>
    <cellStyle name="Migliaia [0] 3 3 5" xfId="357"/>
    <cellStyle name="Migliaia [0] 3 3 5 2" xfId="358"/>
    <cellStyle name="Migliaia [0] 3 3 6" xfId="359"/>
    <cellStyle name="Migliaia [0] 3 3 6 2" xfId="360"/>
    <cellStyle name="Migliaia [0] 3 3 7" xfId="361"/>
    <cellStyle name="Migliaia [0] 3 4" xfId="362"/>
    <cellStyle name="Migliaia [0] 3 4 2" xfId="363"/>
    <cellStyle name="Migliaia [0] 3 4 3" xfId="364"/>
    <cellStyle name="Migliaia [0] 3 4 3 2" xfId="365"/>
    <cellStyle name="Migliaia [0] 3 4 4" xfId="366"/>
    <cellStyle name="Migliaia [0] 3 5" xfId="367"/>
    <cellStyle name="Migliaia [0] 3 5 2" xfId="368"/>
    <cellStyle name="Migliaia [0] 3 5 2 2" xfId="369"/>
    <cellStyle name="Migliaia [0] 3 5 3" xfId="370"/>
    <cellStyle name="Migliaia [0] 3 5 3 2" xfId="371"/>
    <cellStyle name="Migliaia [0] 3 5 4" xfId="372"/>
    <cellStyle name="Migliaia [0] 3 5 4 2" xfId="373"/>
    <cellStyle name="Migliaia [0] 3 5 5" xfId="374"/>
    <cellStyle name="Migliaia [0] 3 6" xfId="375"/>
    <cellStyle name="Migliaia [0] 3 6 2" xfId="376"/>
    <cellStyle name="Migliaia [0] 3 7" xfId="377"/>
    <cellStyle name="Migliaia [0] 3 7 2" xfId="378"/>
    <cellStyle name="Migliaia [0] 3 8" xfId="379"/>
    <cellStyle name="Migliaia [0] 4" xfId="380"/>
    <cellStyle name="Migliaia [0] 4 2" xfId="381"/>
    <cellStyle name="Migliaia [0] 4 2 2" xfId="382"/>
    <cellStyle name="Migliaia [0] 4 2 2 2" xfId="383"/>
    <cellStyle name="Migliaia [0] 4 2 2 2 2" xfId="384"/>
    <cellStyle name="Migliaia [0] 4 2 2 3" xfId="385"/>
    <cellStyle name="Migliaia [0] 4 2 2 4" xfId="386"/>
    <cellStyle name="Migliaia [0] 4 2 2 5" xfId="387"/>
    <cellStyle name="Migliaia [0] 4 2 2 5 2" xfId="388"/>
    <cellStyle name="Migliaia [0] 4 2 3" xfId="389"/>
    <cellStyle name="Migliaia [0] 4 2 3 2" xfId="390"/>
    <cellStyle name="Migliaia [0] 4 2 3 3" xfId="391"/>
    <cellStyle name="Migliaia [0] 4 2 3 3 2" xfId="392"/>
    <cellStyle name="Migliaia [0] 4 2 4" xfId="393"/>
    <cellStyle name="Migliaia [0] 4 2 4 2" xfId="394"/>
    <cellStyle name="Migliaia [0] 4 2 4 2 2" xfId="395"/>
    <cellStyle name="Migliaia [0] 4 2 4 3" xfId="396"/>
    <cellStyle name="Migliaia [0] 4 2 4 3 2" xfId="397"/>
    <cellStyle name="Migliaia [0] 4 2 4 4" xfId="398"/>
    <cellStyle name="Migliaia [0] 4 2 5" xfId="399"/>
    <cellStyle name="Migliaia [0] 4 2 5 2" xfId="400"/>
    <cellStyle name="Migliaia [0] 4 2 6" xfId="401"/>
    <cellStyle name="Migliaia [0] 4 3" xfId="402"/>
    <cellStyle name="Migliaia [0] 4 3 2" xfId="403"/>
    <cellStyle name="Migliaia [0] 4 3 2 2" xfId="404"/>
    <cellStyle name="Migliaia [0] 4 3 2 2 2" xfId="405"/>
    <cellStyle name="Migliaia [0] 4 3 2 3" xfId="406"/>
    <cellStyle name="Migliaia [0] 4 3 2 3 2" xfId="407"/>
    <cellStyle name="Migliaia [0] 4 3 2 4" xfId="408"/>
    <cellStyle name="Migliaia [0] 4 3 3" xfId="409"/>
    <cellStyle name="Migliaia [0] 4 3 3 2" xfId="410"/>
    <cellStyle name="Migliaia [0] 4 3 3 2 2" xfId="411"/>
    <cellStyle name="Migliaia [0] 4 3 3 3" xfId="412"/>
    <cellStyle name="Migliaia [0] 4 3 3 3 2" xfId="413"/>
    <cellStyle name="Migliaia [0] 4 3 3 4" xfId="414"/>
    <cellStyle name="Migliaia [0] 4 3 3 4 2" xfId="415"/>
    <cellStyle name="Migliaia [0] 4 3 3 5" xfId="416"/>
    <cellStyle name="Migliaia [0] 4 3 4" xfId="417"/>
    <cellStyle name="Migliaia [0] 4 3 5" xfId="418"/>
    <cellStyle name="Migliaia [0] 4 3 5 2" xfId="419"/>
    <cellStyle name="Migliaia [0] 4 3 6" xfId="420"/>
    <cellStyle name="Migliaia [0] 4 3 6 2" xfId="421"/>
    <cellStyle name="Migliaia [0] 4 3 7" xfId="422"/>
    <cellStyle name="Migliaia [0] 4 3 8" xfId="423"/>
    <cellStyle name="Migliaia [0] 4 4" xfId="424"/>
    <cellStyle name="Migliaia [0] 4 4 2" xfId="425"/>
    <cellStyle name="Migliaia [0] 4 4 2 2" xfId="426"/>
    <cellStyle name="Migliaia [0] 4 4 2 3" xfId="427"/>
    <cellStyle name="Migliaia [0] 4 4 2 3 2" xfId="428"/>
    <cellStyle name="Migliaia [0] 4 4 3" xfId="429"/>
    <cellStyle name="Migliaia [0] 4 4 3 2" xfId="430"/>
    <cellStyle name="Migliaia [0] 4 4 4" xfId="431"/>
    <cellStyle name="Migliaia [0] 4 5" xfId="432"/>
    <cellStyle name="Migliaia [0] 4 5 2" xfId="433"/>
    <cellStyle name="Migliaia [0] 4 5 2 2" xfId="434"/>
    <cellStyle name="Migliaia [0] 4 5 3" xfId="435"/>
    <cellStyle name="Migliaia [0] 4 5 3 2" xfId="436"/>
    <cellStyle name="Migliaia [0] 4 5 4" xfId="437"/>
    <cellStyle name="Migliaia [0] 4 5 4 2" xfId="438"/>
    <cellStyle name="Migliaia [0] 4 5 5" xfId="439"/>
    <cellStyle name="Migliaia [0] 4 6" xfId="440"/>
    <cellStyle name="Migliaia [0] 4 6 2" xfId="441"/>
    <cellStyle name="Migliaia [0] 4 6 2 2" xfId="442"/>
    <cellStyle name="Migliaia [0] 4 6 3" xfId="443"/>
    <cellStyle name="Migliaia [0] 4 7" xfId="444"/>
    <cellStyle name="Migliaia [0] 5" xfId="445"/>
    <cellStyle name="Migliaia [0] 5 10" xfId="446"/>
    <cellStyle name="Migliaia [0] 5 10 2" xfId="447"/>
    <cellStyle name="Migliaia [0] 5 11" xfId="448"/>
    <cellStyle name="Migliaia [0] 5 2" xfId="449"/>
    <cellStyle name="Migliaia [0] 5 2 2" xfId="450"/>
    <cellStyle name="Migliaia [0] 5 2 2 2" xfId="451"/>
    <cellStyle name="Migliaia [0] 5 2 3" xfId="452"/>
    <cellStyle name="Migliaia [0] 5 2 3 2" xfId="453"/>
    <cellStyle name="Migliaia [0] 5 2 3 2 2" xfId="454"/>
    <cellStyle name="Migliaia [0] 5 2 3 3" xfId="455"/>
    <cellStyle name="Migliaia [0] 5 2 4" xfId="456"/>
    <cellStyle name="Migliaia [0] 5 2 5" xfId="457"/>
    <cellStyle name="Migliaia [0] 5 2 5 2" xfId="458"/>
    <cellStyle name="Migliaia [0] 5 2 6" xfId="459"/>
    <cellStyle name="Migliaia [0] 5 2 6 2" xfId="460"/>
    <cellStyle name="Migliaia [0] 5 2 7" xfId="461"/>
    <cellStyle name="Migliaia [0] 5 2 8" xfId="462"/>
    <cellStyle name="Migliaia [0] 5 2 9" xfId="463"/>
    <cellStyle name="Migliaia [0] 5 3" xfId="464"/>
    <cellStyle name="Migliaia [0] 5 3 2" xfId="465"/>
    <cellStyle name="Migliaia [0] 5 3 2 2" xfId="466"/>
    <cellStyle name="Migliaia [0] 5 3 2 2 2" xfId="467"/>
    <cellStyle name="Migliaia [0] 5 3 2 3" xfId="468"/>
    <cellStyle name="Migliaia [0] 5 3 2 3 2" xfId="469"/>
    <cellStyle name="Migliaia [0] 5 3 2 4" xfId="470"/>
    <cellStyle name="Migliaia [0] 5 3 3" xfId="471"/>
    <cellStyle name="Migliaia [0] 5 3 4" xfId="472"/>
    <cellStyle name="Migliaia [0] 5 3 4 2" xfId="473"/>
    <cellStyle name="Migliaia [0] 5 3 5" xfId="474"/>
    <cellStyle name="Migliaia [0] 5 3 5 2" xfId="475"/>
    <cellStyle name="Migliaia [0] 5 3 6" xfId="476"/>
    <cellStyle name="Migliaia [0] 5 3 6 2" xfId="477"/>
    <cellStyle name="Migliaia [0] 5 3 6 2 2" xfId="478"/>
    <cellStyle name="Migliaia [0] 5 3 6 3" xfId="479"/>
    <cellStyle name="Migliaia [0] 5 3 7" xfId="480"/>
    <cellStyle name="Migliaia [0] 5 3 7 2" xfId="481"/>
    <cellStyle name="Migliaia [0] 5 3 8" xfId="482"/>
    <cellStyle name="Migliaia [0] 5 4" xfId="483"/>
    <cellStyle name="Migliaia [0] 5 4 2" xfId="484"/>
    <cellStyle name="Migliaia [0] 5 4 2 2" xfId="485"/>
    <cellStyle name="Migliaia [0] 5 4 3" xfId="486"/>
    <cellStyle name="Migliaia [0] 5 4 3 2" xfId="487"/>
    <cellStyle name="Migliaia [0] 5 4 4" xfId="488"/>
    <cellStyle name="Migliaia [0] 5 5" xfId="489"/>
    <cellStyle name="Migliaia [0] 5 6" xfId="490"/>
    <cellStyle name="Migliaia [0] 5 6 2" xfId="491"/>
    <cellStyle name="Migliaia [0] 5 7" xfId="492"/>
    <cellStyle name="Migliaia [0] 5 7 2" xfId="493"/>
    <cellStyle name="Migliaia [0] 5 8" xfId="494"/>
    <cellStyle name="Migliaia [0] 5 8 2" xfId="495"/>
    <cellStyle name="Migliaia [0] 5 8 2 2" xfId="496"/>
    <cellStyle name="Migliaia [0] 5 8 3" xfId="497"/>
    <cellStyle name="Migliaia [0] 5 9" xfId="498"/>
    <cellStyle name="Migliaia [0] 5 9 2" xfId="499"/>
    <cellStyle name="Migliaia [0] 5 9 2 2" xfId="500"/>
    <cellStyle name="Migliaia [0] 5 9 3" xfId="501"/>
    <cellStyle name="Migliaia [0] 6" xfId="502"/>
    <cellStyle name="Migliaia [0] 6 10" xfId="503"/>
    <cellStyle name="Migliaia [0] 6 2" xfId="504"/>
    <cellStyle name="Migliaia [0] 6 2 2" xfId="505"/>
    <cellStyle name="Migliaia [0] 6 2 2 2" xfId="506"/>
    <cellStyle name="Migliaia [0] 6 2 2 2 2" xfId="507"/>
    <cellStyle name="Migliaia [0] 6 2 2 3" xfId="508"/>
    <cellStyle name="Migliaia [0] 6 2 3" xfId="509"/>
    <cellStyle name="Migliaia [0] 6 2 4" xfId="510"/>
    <cellStyle name="Migliaia [0] 6 2 4 2" xfId="511"/>
    <cellStyle name="Migliaia [0] 6 2 5" xfId="512"/>
    <cellStyle name="Migliaia [0] 6 2 6" xfId="513"/>
    <cellStyle name="Migliaia [0] 6 3" xfId="514"/>
    <cellStyle name="Migliaia [0] 6 3 2" xfId="515"/>
    <cellStyle name="Migliaia [0] 6 3 2 2" xfId="516"/>
    <cellStyle name="Migliaia [0] 6 3 3" xfId="517"/>
    <cellStyle name="Migliaia [0] 6 3 3 2" xfId="518"/>
    <cellStyle name="Migliaia [0] 6 3 4" xfId="519"/>
    <cellStyle name="Migliaia [0] 6 4" xfId="520"/>
    <cellStyle name="Migliaia [0] 6 5" xfId="521"/>
    <cellStyle name="Migliaia [0] 6 5 2" xfId="522"/>
    <cellStyle name="Migliaia [0] 6 6" xfId="523"/>
    <cellStyle name="Migliaia [0] 6 6 2" xfId="524"/>
    <cellStyle name="Migliaia [0] 6 7" xfId="525"/>
    <cellStyle name="Migliaia [0] 6 7 2" xfId="526"/>
    <cellStyle name="Migliaia [0] 6 8" xfId="527"/>
    <cellStyle name="Migliaia [0] 6 8 2" xfId="528"/>
    <cellStyle name="Migliaia [0] 6 9" xfId="529"/>
    <cellStyle name="Migliaia [0] 6 9 2" xfId="530"/>
    <cellStyle name="Migliaia [0] 7" xfId="531"/>
    <cellStyle name="Migliaia [0] 7 2" xfId="532"/>
    <cellStyle name="Migliaia [0] 7 2 2" xfId="533"/>
    <cellStyle name="Migliaia [0] 7 2 2 2" xfId="534"/>
    <cellStyle name="Migliaia [0] 7 2 3" xfId="535"/>
    <cellStyle name="Migliaia [0] 7 2 3 2" xfId="536"/>
    <cellStyle name="Migliaia [0] 7 2 4" xfId="537"/>
    <cellStyle name="Migliaia [0] 7 2 4 2" xfId="538"/>
    <cellStyle name="Migliaia [0] 7 2 4 2 2" xfId="539"/>
    <cellStyle name="Migliaia [0] 7 2 4 3" xfId="540"/>
    <cellStyle name="Migliaia [0] 7 2 5" xfId="541"/>
    <cellStyle name="Migliaia [0] 7 3" xfId="542"/>
    <cellStyle name="Migliaia [0] 7 4" xfId="543"/>
    <cellStyle name="Migliaia [0] 7 4 2" xfId="544"/>
    <cellStyle name="Migliaia [0] 7 5" xfId="545"/>
    <cellStyle name="Migliaia [0] 7 6" xfId="546"/>
    <cellStyle name="Migliaia [0] 7 7" xfId="547"/>
    <cellStyle name="Migliaia [0] 7 7 2" xfId="548"/>
    <cellStyle name="Migliaia [0] 8" xfId="549"/>
    <cellStyle name="Migliaia [0] 8 2" xfId="550"/>
    <cellStyle name="Migliaia [0] 8 2 2" xfId="551"/>
    <cellStyle name="Migliaia [0] 8 2 2 2" xfId="552"/>
    <cellStyle name="Migliaia [0] 8 2 3" xfId="553"/>
    <cellStyle name="Migliaia [0] 8 2 3 2" xfId="554"/>
    <cellStyle name="Migliaia [0] 8 2 4" xfId="555"/>
    <cellStyle name="Migliaia [0] 8 3" xfId="556"/>
    <cellStyle name="Migliaia [0] 8 3 2" xfId="557"/>
    <cellStyle name="Migliaia [0] 8 3 2 2" xfId="558"/>
    <cellStyle name="Migliaia [0] 8 3 3" xfId="559"/>
    <cellStyle name="Migliaia [0] 8 4" xfId="560"/>
    <cellStyle name="Migliaia [0] 8 4 2" xfId="561"/>
    <cellStyle name="Migliaia [0] 8 5" xfId="562"/>
    <cellStyle name="Migliaia [0] 9" xfId="563"/>
    <cellStyle name="Migliaia [0] 9 2" xfId="564"/>
    <cellStyle name="Migliaia [0] 9 2 2" xfId="565"/>
    <cellStyle name="Migliaia [0] 9 2 2 2" xfId="566"/>
    <cellStyle name="Migliaia [0] 9 2 3" xfId="567"/>
    <cellStyle name="Migliaia [0] 9 3" xfId="568"/>
    <cellStyle name="Migliaia [0] 9 3 2" xfId="569"/>
    <cellStyle name="Migliaia [0] 9 4" xfId="570"/>
    <cellStyle name="Migliaia [0] 9 4 2" xfId="571"/>
    <cellStyle name="Migliaia [0] 9 5" xfId="572"/>
    <cellStyle name="Migliaia 10" xfId="573"/>
    <cellStyle name="Migliaia 10 2" xfId="574"/>
    <cellStyle name="Migliaia 10 2 2" xfId="575"/>
    <cellStyle name="Migliaia 10 2 2 2" xfId="576"/>
    <cellStyle name="Migliaia 10 2 2 2 2" xfId="577"/>
    <cellStyle name="Migliaia 10 2 2 3" xfId="578"/>
    <cellStyle name="Migliaia 10 2 3" xfId="579"/>
    <cellStyle name="Migliaia 10 2 3 2" xfId="580"/>
    <cellStyle name="Migliaia 10 2 4" xfId="581"/>
    <cellStyle name="Migliaia 10 3" xfId="582"/>
    <cellStyle name="Migliaia 10 3 2" xfId="583"/>
    <cellStyle name="Migliaia 10 3 2 2" xfId="584"/>
    <cellStyle name="Migliaia 10 3 3" xfId="585"/>
    <cellStyle name="Migliaia 10 4" xfId="586"/>
    <cellStyle name="Migliaia 10 4 2" xfId="587"/>
    <cellStyle name="Migliaia 100" xfId="588"/>
    <cellStyle name="Migliaia 100 2" xfId="589"/>
    <cellStyle name="Migliaia 100 2 2" xfId="590"/>
    <cellStyle name="Migliaia 100 3" xfId="591"/>
    <cellStyle name="Migliaia 100 3 2" xfId="592"/>
    <cellStyle name="Migliaia 100 4" xfId="593"/>
    <cellStyle name="Migliaia 101" xfId="594"/>
    <cellStyle name="Migliaia 11" xfId="595"/>
    <cellStyle name="Migliaia 11 2" xfId="596"/>
    <cellStyle name="Migliaia 11 2 2" xfId="597"/>
    <cellStyle name="Migliaia 11 2 2 2" xfId="598"/>
    <cellStyle name="Migliaia 11 2 2 2 2" xfId="599"/>
    <cellStyle name="Migliaia 11 2 2 3" xfId="600"/>
    <cellStyle name="Migliaia 11 2 3" xfId="601"/>
    <cellStyle name="Migliaia 11 2 3 2" xfId="602"/>
    <cellStyle name="Migliaia 11 2 4" xfId="603"/>
    <cellStyle name="Migliaia 11 3" xfId="604"/>
    <cellStyle name="Migliaia 11 3 2" xfId="605"/>
    <cellStyle name="Migliaia 11 3 2 2" xfId="606"/>
    <cellStyle name="Migliaia 11 3 3" xfId="607"/>
    <cellStyle name="Migliaia 11 4" xfId="608"/>
    <cellStyle name="Migliaia 11 4 2" xfId="609"/>
    <cellStyle name="Migliaia 12" xfId="610"/>
    <cellStyle name="Migliaia 12 2" xfId="611"/>
    <cellStyle name="Migliaia 12 2 2" xfId="612"/>
    <cellStyle name="Migliaia 12 2 2 2" xfId="613"/>
    <cellStyle name="Migliaia 12 2 2 2 2" xfId="614"/>
    <cellStyle name="Migliaia 12 2 2 3" xfId="615"/>
    <cellStyle name="Migliaia 12 2 3" xfId="616"/>
    <cellStyle name="Migliaia 12 2 3 2" xfId="617"/>
    <cellStyle name="Migliaia 12 2 4" xfId="618"/>
    <cellStyle name="Migliaia 12 3" xfId="619"/>
    <cellStyle name="Migliaia 12 3 2" xfId="620"/>
    <cellStyle name="Migliaia 12 3 2 2" xfId="621"/>
    <cellStyle name="Migliaia 12 3 3" xfId="622"/>
    <cellStyle name="Migliaia 12 4" xfId="623"/>
    <cellStyle name="Migliaia 12 4 2" xfId="624"/>
    <cellStyle name="Migliaia 13" xfId="625"/>
    <cellStyle name="Migliaia 13 2" xfId="626"/>
    <cellStyle name="Migliaia 13 2 2" xfId="627"/>
    <cellStyle name="Migliaia 13 2 2 2" xfId="628"/>
    <cellStyle name="Migliaia 13 2 2 2 2" xfId="629"/>
    <cellStyle name="Migliaia 13 2 2 3" xfId="630"/>
    <cellStyle name="Migliaia 13 2 3" xfId="631"/>
    <cellStyle name="Migliaia 13 2 3 2" xfId="632"/>
    <cellStyle name="Migliaia 13 2 4" xfId="633"/>
    <cellStyle name="Migliaia 13 3" xfId="634"/>
    <cellStyle name="Migliaia 13 3 2" xfId="635"/>
    <cellStyle name="Migliaia 13 3 2 2" xfId="636"/>
    <cellStyle name="Migliaia 13 3 3" xfId="637"/>
    <cellStyle name="Migliaia 13 4" xfId="638"/>
    <cellStyle name="Migliaia 13 4 2" xfId="639"/>
    <cellStyle name="Migliaia 14" xfId="640"/>
    <cellStyle name="Migliaia 14 2" xfId="641"/>
    <cellStyle name="Migliaia 14 2 2" xfId="642"/>
    <cellStyle name="Migliaia 14 2 2 2" xfId="643"/>
    <cellStyle name="Migliaia 14 2 2 2 2" xfId="644"/>
    <cellStyle name="Migliaia 14 2 2 3" xfId="645"/>
    <cellStyle name="Migliaia 14 2 3" xfId="646"/>
    <cellStyle name="Migliaia 14 2 3 2" xfId="647"/>
    <cellStyle name="Migliaia 14 2 3 2 2" xfId="648"/>
    <cellStyle name="Migliaia 14 2 3 3" xfId="649"/>
    <cellStyle name="Migliaia 14 2 4" xfId="650"/>
    <cellStyle name="Migliaia 14 2 4 2" xfId="651"/>
    <cellStyle name="Migliaia 14 2 5" xfId="652"/>
    <cellStyle name="Migliaia 14 3" xfId="653"/>
    <cellStyle name="Migliaia 14 3 2" xfId="654"/>
    <cellStyle name="Migliaia 14 4" xfId="655"/>
    <cellStyle name="Migliaia 14 4 2" xfId="656"/>
    <cellStyle name="Migliaia 15" xfId="657"/>
    <cellStyle name="Migliaia 15 2" xfId="658"/>
    <cellStyle name="Migliaia 15 2 2" xfId="659"/>
    <cellStyle name="Migliaia 15 2 2 2" xfId="660"/>
    <cellStyle name="Migliaia 15 2 2 2 2" xfId="661"/>
    <cellStyle name="Migliaia 15 2 2 3" xfId="662"/>
    <cellStyle name="Migliaia 15 2 3" xfId="663"/>
    <cellStyle name="Migliaia 15 3" xfId="664"/>
    <cellStyle name="Migliaia 15 3 2" xfId="665"/>
    <cellStyle name="Migliaia 15 4" xfId="666"/>
    <cellStyle name="Migliaia 15 4 2" xfId="667"/>
    <cellStyle name="Migliaia 15 5" xfId="668"/>
    <cellStyle name="Migliaia 16" xfId="669"/>
    <cellStyle name="Migliaia 16 2" xfId="670"/>
    <cellStyle name="Migliaia 16 2 2" xfId="671"/>
    <cellStyle name="Migliaia 16 2 2 2" xfId="672"/>
    <cellStyle name="Migliaia 16 2 2 2 2" xfId="673"/>
    <cellStyle name="Migliaia 16 2 2 3" xfId="674"/>
    <cellStyle name="Migliaia 16 2 3" xfId="675"/>
    <cellStyle name="Migliaia 16 3" xfId="676"/>
    <cellStyle name="Migliaia 16 3 2" xfId="677"/>
    <cellStyle name="Migliaia 16 4" xfId="678"/>
    <cellStyle name="Migliaia 16 4 2" xfId="679"/>
    <cellStyle name="Migliaia 16 5" xfId="680"/>
    <cellStyle name="Migliaia 17" xfId="681"/>
    <cellStyle name="Migliaia 17 2" xfId="682"/>
    <cellStyle name="Migliaia 17 2 2" xfId="683"/>
    <cellStyle name="Migliaia 17 2 2 2" xfId="684"/>
    <cellStyle name="Migliaia 17 2 2 2 2" xfId="685"/>
    <cellStyle name="Migliaia 17 2 2 3" xfId="686"/>
    <cellStyle name="Migliaia 17 2 3" xfId="687"/>
    <cellStyle name="Migliaia 17 3" xfId="688"/>
    <cellStyle name="Migliaia 17 3 2" xfId="689"/>
    <cellStyle name="Migliaia 17 4" xfId="690"/>
    <cellStyle name="Migliaia 17 4 2" xfId="691"/>
    <cellStyle name="Migliaia 17 5" xfId="692"/>
    <cellStyle name="Migliaia 18" xfId="693"/>
    <cellStyle name="Migliaia 18 2" xfId="694"/>
    <cellStyle name="Migliaia 18 2 2" xfId="695"/>
    <cellStyle name="Migliaia 18 3" xfId="696"/>
    <cellStyle name="Migliaia 18 3 2" xfId="697"/>
    <cellStyle name="Migliaia 18 3 2 2" xfId="698"/>
    <cellStyle name="Migliaia 18 3 3" xfId="699"/>
    <cellStyle name="Migliaia 18 4" xfId="700"/>
    <cellStyle name="Migliaia 18 4 2" xfId="701"/>
    <cellStyle name="Migliaia 18 5" xfId="702"/>
    <cellStyle name="Migliaia 18 5 2" xfId="703"/>
    <cellStyle name="Migliaia 18 6" xfId="704"/>
    <cellStyle name="Migliaia 19" xfId="705"/>
    <cellStyle name="Migliaia 19 2" xfId="706"/>
    <cellStyle name="Migliaia 19 2 2" xfId="707"/>
    <cellStyle name="Migliaia 19 3" xfId="708"/>
    <cellStyle name="Migliaia 19 3 2" xfId="709"/>
    <cellStyle name="Migliaia 19 3 2 2" xfId="710"/>
    <cellStyle name="Migliaia 19 3 3" xfId="711"/>
    <cellStyle name="Migliaia 19 4" xfId="712"/>
    <cellStyle name="Migliaia 19 4 2" xfId="713"/>
    <cellStyle name="Migliaia 19 5" xfId="714"/>
    <cellStyle name="Migliaia 19 5 2" xfId="715"/>
    <cellStyle name="Migliaia 19 6" xfId="716"/>
    <cellStyle name="Migliaia 2" xfId="4"/>
    <cellStyle name="Migliaia 2 10" xfId="717"/>
    <cellStyle name="Migliaia 2 10 2" xfId="718"/>
    <cellStyle name="Migliaia 2 10 2 2" xfId="719"/>
    <cellStyle name="Migliaia 2 10 3" xfId="720"/>
    <cellStyle name="Migliaia 2 11" xfId="721"/>
    <cellStyle name="Migliaia 2 11 2" xfId="722"/>
    <cellStyle name="Migliaia 2 12" xfId="723"/>
    <cellStyle name="Migliaia 2 2" xfId="724"/>
    <cellStyle name="Migliaia 2 2 10" xfId="725"/>
    <cellStyle name="Migliaia 2 2 2" xfId="726"/>
    <cellStyle name="Migliaia 2 2 2 2" xfId="727"/>
    <cellStyle name="Migliaia 2 2 2 2 2" xfId="728"/>
    <cellStyle name="Migliaia 2 2 2 2 2 2" xfId="729"/>
    <cellStyle name="Migliaia 2 2 2 2 3" xfId="730"/>
    <cellStyle name="Migliaia 2 2 2 2 3 2" xfId="731"/>
    <cellStyle name="Migliaia 2 2 2 2 3 2 2" xfId="732"/>
    <cellStyle name="Migliaia 2 2 2 2 3 3" xfId="733"/>
    <cellStyle name="Migliaia 2 2 2 2 4" xfId="734"/>
    <cellStyle name="Migliaia 2 2 2 3" xfId="735"/>
    <cellStyle name="Migliaia 2 2 2 3 2" xfId="736"/>
    <cellStyle name="Migliaia 2 2 2 4" xfId="737"/>
    <cellStyle name="Migliaia 2 2 2 5" xfId="738"/>
    <cellStyle name="Migliaia 2 2 3" xfId="739"/>
    <cellStyle name="Migliaia 2 2 3 2" xfId="740"/>
    <cellStyle name="Migliaia 2 2 3 2 2" xfId="741"/>
    <cellStyle name="Migliaia 2 2 3 2 2 2" xfId="742"/>
    <cellStyle name="Migliaia 2 2 3 2 3" xfId="743"/>
    <cellStyle name="Migliaia 2 2 3 3" xfId="744"/>
    <cellStyle name="Migliaia 2 2 3 3 2" xfId="745"/>
    <cellStyle name="Migliaia 2 2 3 4" xfId="746"/>
    <cellStyle name="Migliaia 2 2 4" xfId="747"/>
    <cellStyle name="Migliaia 2 2 4 2" xfId="748"/>
    <cellStyle name="Migliaia 2 2 4 2 2" xfId="749"/>
    <cellStyle name="Migliaia 2 2 4 3" xfId="750"/>
    <cellStyle name="Migliaia 2 2 4 3 2" xfId="751"/>
    <cellStyle name="Migliaia 2 2 4 4" xfId="752"/>
    <cellStyle name="Migliaia 2 2 4 4 2" xfId="753"/>
    <cellStyle name="Migliaia 2 2 4 4 2 2" xfId="754"/>
    <cellStyle name="Migliaia 2 2 4 4 3" xfId="755"/>
    <cellStyle name="Migliaia 2 2 4 5" xfId="756"/>
    <cellStyle name="Migliaia 2 2 5" xfId="757"/>
    <cellStyle name="Migliaia 2 2 6" xfId="758"/>
    <cellStyle name="Migliaia 2 2 6 2" xfId="759"/>
    <cellStyle name="Migliaia 2 2 7" xfId="760"/>
    <cellStyle name="Migliaia 2 2 7 2" xfId="761"/>
    <cellStyle name="Migliaia 2 2 8" xfId="762"/>
    <cellStyle name="Migliaia 2 2 8 2" xfId="763"/>
    <cellStyle name="Migliaia 2 2 8 2 2" xfId="764"/>
    <cellStyle name="Migliaia 2 2 8 3" xfId="765"/>
    <cellStyle name="Migliaia 2 2 9" xfId="766"/>
    <cellStyle name="Migliaia 2 2 9 2" xfId="767"/>
    <cellStyle name="Migliaia 2 3" xfId="768"/>
    <cellStyle name="Migliaia 2 3 2" xfId="769"/>
    <cellStyle name="Migliaia 2 3 2 2" xfId="770"/>
    <cellStyle name="Migliaia 2 3 2 2 2" xfId="771"/>
    <cellStyle name="Migliaia 2 3 2 3" xfId="772"/>
    <cellStyle name="Migliaia 2 3 2 3 2" xfId="773"/>
    <cellStyle name="Migliaia 2 3 2 3 2 2" xfId="774"/>
    <cellStyle name="Migliaia 2 3 2 3 3" xfId="775"/>
    <cellStyle name="Migliaia 2 3 2 4" xfId="776"/>
    <cellStyle name="Migliaia 2 3 3" xfId="777"/>
    <cellStyle name="Migliaia 2 3 3 2" xfId="778"/>
    <cellStyle name="Migliaia 2 3 3 3" xfId="779"/>
    <cellStyle name="Migliaia 2 3 3 3 2" xfId="780"/>
    <cellStyle name="Migliaia 2 3 3 3 2 2" xfId="781"/>
    <cellStyle name="Migliaia 2 3 3 3 3" xfId="782"/>
    <cellStyle name="Migliaia 2 3 4" xfId="783"/>
    <cellStyle name="Migliaia 2 3 4 2" xfId="784"/>
    <cellStyle name="Migliaia 2 3 5" xfId="785"/>
    <cellStyle name="Migliaia 2 3 5 2" xfId="786"/>
    <cellStyle name="Migliaia 2 3 5 2 2" xfId="787"/>
    <cellStyle name="Migliaia 2 3 5 3" xfId="788"/>
    <cellStyle name="Migliaia 2 3 6" xfId="789"/>
    <cellStyle name="Migliaia 2 3 6 2" xfId="790"/>
    <cellStyle name="Migliaia 2 3 7" xfId="791"/>
    <cellStyle name="Migliaia 2 4" xfId="792"/>
    <cellStyle name="Migliaia 2 4 2" xfId="793"/>
    <cellStyle name="Migliaia 2 4 2 2" xfId="794"/>
    <cellStyle name="Migliaia 2 4 2 2 2" xfId="795"/>
    <cellStyle name="Migliaia 2 4 2 2 2 2" xfId="796"/>
    <cellStyle name="Migliaia 2 4 2 2 2 2 2" xfId="797"/>
    <cellStyle name="Migliaia 2 4 2 2 2 3" xfId="798"/>
    <cellStyle name="Migliaia 2 4 2 2 3" xfId="799"/>
    <cellStyle name="Migliaia 2 4 2 2 3 2" xfId="800"/>
    <cellStyle name="Migliaia 2 4 2 2 4" xfId="801"/>
    <cellStyle name="Migliaia 2 4 2 3" xfId="802"/>
    <cellStyle name="Migliaia 2 4 2 3 2" xfId="803"/>
    <cellStyle name="Migliaia 2 4 2 3 2 2" xfId="804"/>
    <cellStyle name="Migliaia 2 4 2 3 3" xfId="805"/>
    <cellStyle name="Migliaia 2 4 2 4" xfId="806"/>
    <cellStyle name="Migliaia 2 4 2 4 2" xfId="807"/>
    <cellStyle name="Migliaia 2 4 2 5" xfId="808"/>
    <cellStyle name="Migliaia 2 4 3" xfId="809"/>
    <cellStyle name="Migliaia 2 4 3 2" xfId="810"/>
    <cellStyle name="Migliaia 2 4 3 2 2" xfId="811"/>
    <cellStyle name="Migliaia 2 4 3 3" xfId="812"/>
    <cellStyle name="Migliaia 2 4 4" xfId="813"/>
    <cellStyle name="Migliaia 2 4 5" xfId="814"/>
    <cellStyle name="Migliaia 2 4 5 2" xfId="815"/>
    <cellStyle name="Migliaia 2 4 6" xfId="816"/>
    <cellStyle name="Migliaia 2 5" xfId="817"/>
    <cellStyle name="Migliaia 2 5 2" xfId="818"/>
    <cellStyle name="Migliaia 2 5 2 2" xfId="819"/>
    <cellStyle name="Migliaia 2 5 3" xfId="820"/>
    <cellStyle name="Migliaia 2 5 3 2" xfId="821"/>
    <cellStyle name="Migliaia 2 5 3 2 2" xfId="822"/>
    <cellStyle name="Migliaia 2 5 3 3" xfId="823"/>
    <cellStyle name="Migliaia 2 5 4" xfId="824"/>
    <cellStyle name="Migliaia 2 6" xfId="825"/>
    <cellStyle name="Migliaia 2 6 2" xfId="826"/>
    <cellStyle name="Migliaia 2 6 2 2" xfId="827"/>
    <cellStyle name="Migliaia 2 6 2 2 2" xfId="828"/>
    <cellStyle name="Migliaia 2 6 2 3" xfId="829"/>
    <cellStyle name="Migliaia 2 6 3" xfId="830"/>
    <cellStyle name="Migliaia 2 6 3 2" xfId="831"/>
    <cellStyle name="Migliaia 2 6 4" xfId="832"/>
    <cellStyle name="Migliaia 2 7" xfId="833"/>
    <cellStyle name="Migliaia 2 7 2" xfId="834"/>
    <cellStyle name="Migliaia 2 7 2 2" xfId="835"/>
    <cellStyle name="Migliaia 2 7 3" xfId="836"/>
    <cellStyle name="Migliaia 2 8" xfId="837"/>
    <cellStyle name="Migliaia 2 8 2" xfId="838"/>
    <cellStyle name="Migliaia 2 9" xfId="839"/>
    <cellStyle name="Migliaia 2 9 2" xfId="840"/>
    <cellStyle name="Migliaia 20" xfId="841"/>
    <cellStyle name="Migliaia 20 2" xfId="842"/>
    <cellStyle name="Migliaia 20 2 2" xfId="843"/>
    <cellStyle name="Migliaia 20 3" xfId="844"/>
    <cellStyle name="Migliaia 20 3 2" xfId="845"/>
    <cellStyle name="Migliaia 20 3 2 2" xfId="846"/>
    <cellStyle name="Migliaia 20 3 3" xfId="847"/>
    <cellStyle name="Migliaia 20 4" xfId="848"/>
    <cellStyle name="Migliaia 20 4 2" xfId="849"/>
    <cellStyle name="Migliaia 20 5" xfId="850"/>
    <cellStyle name="Migliaia 20 5 2" xfId="851"/>
    <cellStyle name="Migliaia 20 6" xfId="852"/>
    <cellStyle name="Migliaia 21" xfId="853"/>
    <cellStyle name="Migliaia 21 2" xfId="854"/>
    <cellStyle name="Migliaia 21 2 2" xfId="855"/>
    <cellStyle name="Migliaia 21 3" xfId="856"/>
    <cellStyle name="Migliaia 21 3 2" xfId="857"/>
    <cellStyle name="Migliaia 21 3 2 2" xfId="858"/>
    <cellStyle name="Migliaia 21 3 3" xfId="859"/>
    <cellStyle name="Migliaia 21 4" xfId="860"/>
    <cellStyle name="Migliaia 21 4 2" xfId="861"/>
    <cellStyle name="Migliaia 21 5" xfId="862"/>
    <cellStyle name="Migliaia 21 5 2" xfId="863"/>
    <cellStyle name="Migliaia 21 6" xfId="864"/>
    <cellStyle name="Migliaia 22" xfId="865"/>
    <cellStyle name="Migliaia 22 2" xfId="866"/>
    <cellStyle name="Migliaia 22 2 2" xfId="867"/>
    <cellStyle name="Migliaia 22 3" xfId="868"/>
    <cellStyle name="Migliaia 22 3 2" xfId="869"/>
    <cellStyle name="Migliaia 22 3 2 2" xfId="870"/>
    <cellStyle name="Migliaia 22 3 3" xfId="871"/>
    <cellStyle name="Migliaia 22 4" xfId="872"/>
    <cellStyle name="Migliaia 22 4 2" xfId="873"/>
    <cellStyle name="Migliaia 22 5" xfId="874"/>
    <cellStyle name="Migliaia 22 5 2" xfId="875"/>
    <cellStyle name="Migliaia 22 6" xfId="876"/>
    <cellStyle name="Migliaia 23" xfId="877"/>
    <cellStyle name="Migliaia 23 2" xfId="878"/>
    <cellStyle name="Migliaia 23 2 2" xfId="879"/>
    <cellStyle name="Migliaia 23 3" xfId="880"/>
    <cellStyle name="Migliaia 23 3 2" xfId="881"/>
    <cellStyle name="Migliaia 23 3 2 2" xfId="882"/>
    <cellStyle name="Migliaia 23 3 3" xfId="883"/>
    <cellStyle name="Migliaia 23 4" xfId="884"/>
    <cellStyle name="Migliaia 23 4 2" xfId="885"/>
    <cellStyle name="Migliaia 23 5" xfId="886"/>
    <cellStyle name="Migliaia 23 5 2" xfId="887"/>
    <cellStyle name="Migliaia 23 6" xfId="888"/>
    <cellStyle name="Migliaia 24" xfId="889"/>
    <cellStyle name="Migliaia 24 2" xfId="890"/>
    <cellStyle name="Migliaia 24 2 2" xfId="891"/>
    <cellStyle name="Migliaia 24 3" xfId="892"/>
    <cellStyle name="Migliaia 24 3 2" xfId="893"/>
    <cellStyle name="Migliaia 24 3 2 2" xfId="894"/>
    <cellStyle name="Migliaia 24 3 3" xfId="895"/>
    <cellStyle name="Migliaia 24 4" xfId="896"/>
    <cellStyle name="Migliaia 24 4 2" xfId="897"/>
    <cellStyle name="Migliaia 24 5" xfId="898"/>
    <cellStyle name="Migliaia 24 5 2" xfId="899"/>
    <cellStyle name="Migliaia 24 6" xfId="900"/>
    <cellStyle name="Migliaia 25" xfId="901"/>
    <cellStyle name="Migliaia 25 2" xfId="902"/>
    <cellStyle name="Migliaia 25 2 2" xfId="903"/>
    <cellStyle name="Migliaia 25 3" xfId="904"/>
    <cellStyle name="Migliaia 25 3 2" xfId="905"/>
    <cellStyle name="Migliaia 25 3 2 2" xfId="906"/>
    <cellStyle name="Migliaia 25 3 3" xfId="907"/>
    <cellStyle name="Migliaia 25 4" xfId="908"/>
    <cellStyle name="Migliaia 25 4 2" xfId="909"/>
    <cellStyle name="Migliaia 25 5" xfId="910"/>
    <cellStyle name="Migliaia 25 5 2" xfId="911"/>
    <cellStyle name="Migliaia 25 6" xfId="912"/>
    <cellStyle name="Migliaia 26" xfId="913"/>
    <cellStyle name="Migliaia 26 2" xfId="914"/>
    <cellStyle name="Migliaia 26 2 2" xfId="915"/>
    <cellStyle name="Migliaia 26 3" xfId="916"/>
    <cellStyle name="Migliaia 26 3 2" xfId="917"/>
    <cellStyle name="Migliaia 26 3 2 2" xfId="918"/>
    <cellStyle name="Migliaia 26 3 3" xfId="919"/>
    <cellStyle name="Migliaia 26 4" xfId="920"/>
    <cellStyle name="Migliaia 26 4 2" xfId="921"/>
    <cellStyle name="Migliaia 26 5" xfId="922"/>
    <cellStyle name="Migliaia 26 5 2" xfId="923"/>
    <cellStyle name="Migliaia 26 6" xfId="924"/>
    <cellStyle name="Migliaia 27" xfId="925"/>
    <cellStyle name="Migliaia 27 2" xfId="926"/>
    <cellStyle name="Migliaia 27 2 2" xfId="927"/>
    <cellStyle name="Migliaia 27 3" xfId="928"/>
    <cellStyle name="Migliaia 27 3 2" xfId="929"/>
    <cellStyle name="Migliaia 27 3 2 2" xfId="930"/>
    <cellStyle name="Migliaia 27 3 3" xfId="931"/>
    <cellStyle name="Migliaia 27 4" xfId="932"/>
    <cellStyle name="Migliaia 27 4 2" xfId="933"/>
    <cellStyle name="Migliaia 27 5" xfId="934"/>
    <cellStyle name="Migliaia 27 5 2" xfId="935"/>
    <cellStyle name="Migliaia 27 6" xfId="936"/>
    <cellStyle name="Migliaia 28" xfId="937"/>
    <cellStyle name="Migliaia 28 2" xfId="938"/>
    <cellStyle name="Migliaia 28 2 2" xfId="939"/>
    <cellStyle name="Migliaia 28 3" xfId="940"/>
    <cellStyle name="Migliaia 28 3 2" xfId="941"/>
    <cellStyle name="Migliaia 28 3 2 2" xfId="942"/>
    <cellStyle name="Migliaia 28 3 3" xfId="943"/>
    <cellStyle name="Migliaia 28 4" xfId="944"/>
    <cellStyle name="Migliaia 28 4 2" xfId="945"/>
    <cellStyle name="Migliaia 28 5" xfId="946"/>
    <cellStyle name="Migliaia 28 5 2" xfId="947"/>
    <cellStyle name="Migliaia 28 6" xfId="948"/>
    <cellStyle name="Migliaia 29" xfId="949"/>
    <cellStyle name="Migliaia 29 2" xfId="950"/>
    <cellStyle name="Migliaia 29 2 2" xfId="951"/>
    <cellStyle name="Migliaia 29 3" xfId="952"/>
    <cellStyle name="Migliaia 29 3 2" xfId="953"/>
    <cellStyle name="Migliaia 29 3 2 2" xfId="954"/>
    <cellStyle name="Migliaia 29 3 3" xfId="955"/>
    <cellStyle name="Migliaia 29 4" xfId="956"/>
    <cellStyle name="Migliaia 29 4 2" xfId="957"/>
    <cellStyle name="Migliaia 29 5" xfId="958"/>
    <cellStyle name="Migliaia 29 5 2" xfId="959"/>
    <cellStyle name="Migliaia 29 6" xfId="960"/>
    <cellStyle name="Migliaia 3" xfId="961"/>
    <cellStyle name="Migliaia 3 10" xfId="962"/>
    <cellStyle name="Migliaia 3 10 2" xfId="963"/>
    <cellStyle name="Migliaia 3 11" xfId="964"/>
    <cellStyle name="Migliaia 3 11 2" xfId="965"/>
    <cellStyle name="Migliaia 3 12" xfId="966"/>
    <cellStyle name="Migliaia 3 2" xfId="967"/>
    <cellStyle name="Migliaia 3 2 2" xfId="968"/>
    <cellStyle name="Migliaia 3 2 2 2" xfId="969"/>
    <cellStyle name="Migliaia 3 2 2 2 2" xfId="970"/>
    <cellStyle name="Migliaia 3 2 2 2 2 2" xfId="971"/>
    <cellStyle name="Migliaia 3 2 2 2 3" xfId="972"/>
    <cellStyle name="Migliaia 3 2 2 2 3 2" xfId="973"/>
    <cellStyle name="Migliaia 3 2 2 2 4" xfId="974"/>
    <cellStyle name="Migliaia 3 2 2 3" xfId="975"/>
    <cellStyle name="Migliaia 3 2 2 4" xfId="976"/>
    <cellStyle name="Migliaia 3 2 2 4 2" xfId="977"/>
    <cellStyle name="Migliaia 3 2 2 5" xfId="978"/>
    <cellStyle name="Migliaia 3 2 2 6" xfId="979"/>
    <cellStyle name="Migliaia 3 2 3" xfId="980"/>
    <cellStyle name="Migliaia 3 2 3 2" xfId="981"/>
    <cellStyle name="Migliaia 3 2 3 2 2" xfId="982"/>
    <cellStyle name="Migliaia 3 2 3 3" xfId="983"/>
    <cellStyle name="Migliaia 3 2 3 3 2" xfId="984"/>
    <cellStyle name="Migliaia 3 2 3 3 2 2" xfId="985"/>
    <cellStyle name="Migliaia 3 2 3 3 3" xfId="986"/>
    <cellStyle name="Migliaia 3 2 3 4" xfId="987"/>
    <cellStyle name="Migliaia 3 2 3 5" xfId="988"/>
    <cellStyle name="Migliaia 3 2 3 5 2" xfId="989"/>
    <cellStyle name="Migliaia 3 2 3 6" xfId="990"/>
    <cellStyle name="Migliaia 3 2 4" xfId="991"/>
    <cellStyle name="Migliaia 3 2 4 2" xfId="992"/>
    <cellStyle name="Migliaia 3 2 4 3" xfId="993"/>
    <cellStyle name="Migliaia 3 2 5" xfId="994"/>
    <cellStyle name="Migliaia 3 2 5 2" xfId="995"/>
    <cellStyle name="Migliaia 3 2 5 2 2" xfId="996"/>
    <cellStyle name="Migliaia 3 2 5 2 2 2" xfId="997"/>
    <cellStyle name="Migliaia 3 2 5 2 3" xfId="998"/>
    <cellStyle name="Migliaia 3 2 5 3" xfId="999"/>
    <cellStyle name="Migliaia 3 2 5 3 2" xfId="1000"/>
    <cellStyle name="Migliaia 3 2 5 4" xfId="1001"/>
    <cellStyle name="Migliaia 3 2 6" xfId="1002"/>
    <cellStyle name="Migliaia 3 2 6 2" xfId="1003"/>
    <cellStyle name="Migliaia 3 2 6 2 2" xfId="1004"/>
    <cellStyle name="Migliaia 3 2 6 3" xfId="1005"/>
    <cellStyle name="Migliaia 3 2 7" xfId="1006"/>
    <cellStyle name="Migliaia 3 2 7 2" xfId="1007"/>
    <cellStyle name="Migliaia 3 2 8" xfId="1008"/>
    <cellStyle name="Migliaia 3 2 8 2" xfId="1009"/>
    <cellStyle name="Migliaia 3 2 9" xfId="1010"/>
    <cellStyle name="Migliaia 3 2_RICLASSIFICATO CET 4 TRIM 2013" xfId="1011"/>
    <cellStyle name="Migliaia 3 3" xfId="1012"/>
    <cellStyle name="Migliaia 3 3 2" xfId="1013"/>
    <cellStyle name="Migliaia 3 3 2 2" xfId="1014"/>
    <cellStyle name="Migliaia 3 3 2 2 2" xfId="1015"/>
    <cellStyle name="Migliaia 3 3 2 3" xfId="1016"/>
    <cellStyle name="Migliaia 3 3 2 3 2" xfId="1017"/>
    <cellStyle name="Migliaia 3 3 2 4" xfId="1018"/>
    <cellStyle name="Migliaia 3 3 3" xfId="1019"/>
    <cellStyle name="Migliaia 3 3 4" xfId="1020"/>
    <cellStyle name="Migliaia 3 3 4 2" xfId="1021"/>
    <cellStyle name="Migliaia 3 3 5" xfId="1022"/>
    <cellStyle name="Migliaia 3 3 6" xfId="1023"/>
    <cellStyle name="Migliaia 3 4" xfId="1024"/>
    <cellStyle name="Migliaia 3 4 2" xfId="1025"/>
    <cellStyle name="Migliaia 3 4 2 2" xfId="1026"/>
    <cellStyle name="Migliaia 3 4 3" xfId="1027"/>
    <cellStyle name="Migliaia 3 4 3 2" xfId="1028"/>
    <cellStyle name="Migliaia 3 4 3 2 2" xfId="1029"/>
    <cellStyle name="Migliaia 3 4 3 3" xfId="1030"/>
    <cellStyle name="Migliaia 3 4 4" xfId="1031"/>
    <cellStyle name="Migliaia 3 4 5" xfId="1032"/>
    <cellStyle name="Migliaia 3 4 5 2" xfId="1033"/>
    <cellStyle name="Migliaia 3 4 6" xfId="1034"/>
    <cellStyle name="Migliaia 3 5" xfId="1035"/>
    <cellStyle name="Migliaia 3 5 2" xfId="1036"/>
    <cellStyle name="Migliaia 3 5 3" xfId="1037"/>
    <cellStyle name="Migliaia 3 5 3 2" xfId="1038"/>
    <cellStyle name="Migliaia 3 5 4" xfId="1039"/>
    <cellStyle name="Migliaia 3 5 4 2" xfId="1040"/>
    <cellStyle name="Migliaia 3 5 5" xfId="1041"/>
    <cellStyle name="Migliaia 3 6" xfId="1042"/>
    <cellStyle name="Migliaia 3 6 2" xfId="1043"/>
    <cellStyle name="Migliaia 3 6 2 2" xfId="1044"/>
    <cellStyle name="Migliaia 3 6 2 2 2" xfId="1045"/>
    <cellStyle name="Migliaia 3 6 2 3" xfId="1046"/>
    <cellStyle name="Migliaia 3 6 3" xfId="1047"/>
    <cellStyle name="Migliaia 3 6 3 2" xfId="1048"/>
    <cellStyle name="Migliaia 3 6 4" xfId="1049"/>
    <cellStyle name="Migliaia 3 7" xfId="1050"/>
    <cellStyle name="Migliaia 3 7 2" xfId="1051"/>
    <cellStyle name="Migliaia 3 7 2 2" xfId="1052"/>
    <cellStyle name="Migliaia 3 7 3" xfId="1053"/>
    <cellStyle name="Migliaia 3 8" xfId="1054"/>
    <cellStyle name="Migliaia 3 8 2" xfId="1055"/>
    <cellStyle name="Migliaia 3 9" xfId="1056"/>
    <cellStyle name="Migliaia 3 9 2" xfId="1057"/>
    <cellStyle name="Migliaia 30" xfId="1058"/>
    <cellStyle name="Migliaia 30 2" xfId="1059"/>
    <cellStyle name="Migliaia 30 2 2" xfId="1060"/>
    <cellStyle name="Migliaia 30 3" xfId="1061"/>
    <cellStyle name="Migliaia 30 3 2" xfId="1062"/>
    <cellStyle name="Migliaia 30 3 2 2" xfId="1063"/>
    <cellStyle name="Migliaia 30 3 3" xfId="1064"/>
    <cellStyle name="Migliaia 30 4" xfId="1065"/>
    <cellStyle name="Migliaia 30 4 2" xfId="1066"/>
    <cellStyle name="Migliaia 30 5" xfId="1067"/>
    <cellStyle name="Migliaia 30 5 2" xfId="1068"/>
    <cellStyle name="Migliaia 30 6" xfId="1069"/>
    <cellStyle name="Migliaia 31" xfId="1070"/>
    <cellStyle name="Migliaia 31 2" xfId="1071"/>
    <cellStyle name="Migliaia 31 2 2" xfId="1072"/>
    <cellStyle name="Migliaia 31 3" xfId="1073"/>
    <cellStyle name="Migliaia 31 3 2" xfId="1074"/>
    <cellStyle name="Migliaia 31 3 2 2" xfId="1075"/>
    <cellStyle name="Migliaia 31 3 3" xfId="1076"/>
    <cellStyle name="Migliaia 31 4" xfId="1077"/>
    <cellStyle name="Migliaia 31 4 2" xfId="1078"/>
    <cellStyle name="Migliaia 31 5" xfId="1079"/>
    <cellStyle name="Migliaia 31 5 2" xfId="1080"/>
    <cellStyle name="Migliaia 31 6" xfId="1081"/>
    <cellStyle name="Migliaia 32" xfId="1082"/>
    <cellStyle name="Migliaia 32 2" xfId="1083"/>
    <cellStyle name="Migliaia 32 2 2" xfId="1084"/>
    <cellStyle name="Migliaia 32 3" xfId="1085"/>
    <cellStyle name="Migliaia 32 3 2" xfId="1086"/>
    <cellStyle name="Migliaia 32 3 2 2" xfId="1087"/>
    <cellStyle name="Migliaia 32 3 3" xfId="1088"/>
    <cellStyle name="Migliaia 32 4" xfId="1089"/>
    <cellStyle name="Migliaia 32 4 2" xfId="1090"/>
    <cellStyle name="Migliaia 32 5" xfId="1091"/>
    <cellStyle name="Migliaia 32 5 2" xfId="1092"/>
    <cellStyle name="Migliaia 32 6" xfId="1093"/>
    <cellStyle name="Migliaia 33" xfId="1094"/>
    <cellStyle name="Migliaia 33 2" xfId="1095"/>
    <cellStyle name="Migliaia 33 2 2" xfId="1096"/>
    <cellStyle name="Migliaia 33 3" xfId="1097"/>
    <cellStyle name="Migliaia 33 3 2" xfId="1098"/>
    <cellStyle name="Migliaia 33 3 2 2" xfId="1099"/>
    <cellStyle name="Migliaia 33 3 3" xfId="1100"/>
    <cellStyle name="Migliaia 33 4" xfId="1101"/>
    <cellStyle name="Migliaia 33 4 2" xfId="1102"/>
    <cellStyle name="Migliaia 33 5" xfId="1103"/>
    <cellStyle name="Migliaia 33 5 2" xfId="1104"/>
    <cellStyle name="Migliaia 33 6" xfId="1105"/>
    <cellStyle name="Migliaia 34" xfId="1106"/>
    <cellStyle name="Migliaia 34 2" xfId="1107"/>
    <cellStyle name="Migliaia 34 2 2" xfId="1108"/>
    <cellStyle name="Migliaia 34 3" xfId="1109"/>
    <cellStyle name="Migliaia 34 3 2" xfId="1110"/>
    <cellStyle name="Migliaia 34 3 2 2" xfId="1111"/>
    <cellStyle name="Migliaia 34 3 3" xfId="1112"/>
    <cellStyle name="Migliaia 34 4" xfId="1113"/>
    <cellStyle name="Migliaia 34 4 2" xfId="1114"/>
    <cellStyle name="Migliaia 34 5" xfId="1115"/>
    <cellStyle name="Migliaia 34 5 2" xfId="1116"/>
    <cellStyle name="Migliaia 34 6" xfId="1117"/>
    <cellStyle name="Migliaia 35" xfId="1118"/>
    <cellStyle name="Migliaia 35 2" xfId="1119"/>
    <cellStyle name="Migliaia 35 2 2" xfId="1120"/>
    <cellStyle name="Migliaia 35 3" xfId="1121"/>
    <cellStyle name="Migliaia 35 3 2" xfId="1122"/>
    <cellStyle name="Migliaia 35 3 2 2" xfId="1123"/>
    <cellStyle name="Migliaia 35 3 3" xfId="1124"/>
    <cellStyle name="Migliaia 35 4" xfId="1125"/>
    <cellStyle name="Migliaia 35 4 2" xfId="1126"/>
    <cellStyle name="Migliaia 35 5" xfId="1127"/>
    <cellStyle name="Migliaia 35 5 2" xfId="1128"/>
    <cellStyle name="Migliaia 35 6" xfId="1129"/>
    <cellStyle name="Migliaia 36" xfId="1130"/>
    <cellStyle name="Migliaia 36 2" xfId="1131"/>
    <cellStyle name="Migliaia 36 2 2" xfId="1132"/>
    <cellStyle name="Migliaia 36 3" xfId="1133"/>
    <cellStyle name="Migliaia 36 3 2" xfId="1134"/>
    <cellStyle name="Migliaia 36 3 2 2" xfId="1135"/>
    <cellStyle name="Migliaia 36 3 3" xfId="1136"/>
    <cellStyle name="Migliaia 36 4" xfId="1137"/>
    <cellStyle name="Migliaia 36 4 2" xfId="1138"/>
    <cellStyle name="Migliaia 36 5" xfId="1139"/>
    <cellStyle name="Migliaia 36 5 2" xfId="1140"/>
    <cellStyle name="Migliaia 36 6" xfId="1141"/>
    <cellStyle name="Migliaia 37" xfId="1142"/>
    <cellStyle name="Migliaia 37 2" xfId="1143"/>
    <cellStyle name="Migliaia 37 2 2" xfId="1144"/>
    <cellStyle name="Migliaia 37 3" xfId="1145"/>
    <cellStyle name="Migliaia 37 3 2" xfId="1146"/>
    <cellStyle name="Migliaia 37 3 2 2" xfId="1147"/>
    <cellStyle name="Migliaia 37 3 3" xfId="1148"/>
    <cellStyle name="Migliaia 37 4" xfId="1149"/>
    <cellStyle name="Migliaia 37 4 2" xfId="1150"/>
    <cellStyle name="Migliaia 37 5" xfId="1151"/>
    <cellStyle name="Migliaia 37 5 2" xfId="1152"/>
    <cellStyle name="Migliaia 37 6" xfId="1153"/>
    <cellStyle name="Migliaia 38" xfId="1154"/>
    <cellStyle name="Migliaia 38 2" xfId="1155"/>
    <cellStyle name="Migliaia 38 2 2" xfId="1156"/>
    <cellStyle name="Migliaia 38 3" xfId="1157"/>
    <cellStyle name="Migliaia 38 3 2" xfId="1158"/>
    <cellStyle name="Migliaia 38 3 2 2" xfId="1159"/>
    <cellStyle name="Migliaia 38 3 3" xfId="1160"/>
    <cellStyle name="Migliaia 38 4" xfId="1161"/>
    <cellStyle name="Migliaia 38 4 2" xfId="1162"/>
    <cellStyle name="Migliaia 38 5" xfId="1163"/>
    <cellStyle name="Migliaia 38 5 2" xfId="1164"/>
    <cellStyle name="Migliaia 38 6" xfId="1165"/>
    <cellStyle name="Migliaia 39" xfId="1166"/>
    <cellStyle name="Migliaia 39 2" xfId="1167"/>
    <cellStyle name="Migliaia 39 2 2" xfId="1168"/>
    <cellStyle name="Migliaia 39 3" xfId="1169"/>
    <cellStyle name="Migliaia 39 3 2" xfId="1170"/>
    <cellStyle name="Migliaia 39 3 2 2" xfId="1171"/>
    <cellStyle name="Migliaia 39 3 3" xfId="1172"/>
    <cellStyle name="Migliaia 39 4" xfId="1173"/>
    <cellStyle name="Migliaia 39 4 2" xfId="1174"/>
    <cellStyle name="Migliaia 39 5" xfId="1175"/>
    <cellStyle name="Migliaia 39 5 2" xfId="1176"/>
    <cellStyle name="Migliaia 39 6" xfId="1177"/>
    <cellStyle name="Migliaia 4" xfId="1178"/>
    <cellStyle name="Migliaia 4 2" xfId="1179"/>
    <cellStyle name="Migliaia 4 2 2" xfId="1180"/>
    <cellStyle name="Migliaia 4 2 2 2" xfId="1181"/>
    <cellStyle name="Migliaia 4 2 2 2 2" xfId="1182"/>
    <cellStyle name="Migliaia 4 2 2 3" xfId="1183"/>
    <cellStyle name="Migliaia 4 2 2 4" xfId="1184"/>
    <cellStyle name="Migliaia 4 2 2 4 2" xfId="1185"/>
    <cellStyle name="Migliaia 4 2 3" xfId="1186"/>
    <cellStyle name="Migliaia 4 2 3 2" xfId="1187"/>
    <cellStyle name="Migliaia 4 2 3 3" xfId="1188"/>
    <cellStyle name="Migliaia 4 2 3 3 2" xfId="1189"/>
    <cellStyle name="Migliaia 4 2 4" xfId="1190"/>
    <cellStyle name="Migliaia 4 2 4 2" xfId="1191"/>
    <cellStyle name="Migliaia 4 2 5" xfId="1192"/>
    <cellStyle name="Migliaia 4 2 5 2" xfId="1193"/>
    <cellStyle name="Migliaia 4 2 6" xfId="1194"/>
    <cellStyle name="Migliaia 4 3" xfId="1195"/>
    <cellStyle name="Migliaia 4 3 2" xfId="1196"/>
    <cellStyle name="Migliaia 4 3 2 2" xfId="1197"/>
    <cellStyle name="Migliaia 4 3 2 2 2" xfId="1198"/>
    <cellStyle name="Migliaia 4 3 2 3" xfId="1199"/>
    <cellStyle name="Migliaia 4 3 2 3 2" xfId="1200"/>
    <cellStyle name="Migliaia 4 3 2 4" xfId="1201"/>
    <cellStyle name="Migliaia 4 3 3" xfId="1202"/>
    <cellStyle name="Migliaia 4 3 3 2" xfId="1203"/>
    <cellStyle name="Migliaia 4 3 3 2 2" xfId="1204"/>
    <cellStyle name="Migliaia 4 3 3 3" xfId="1205"/>
    <cellStyle name="Migliaia 4 3 4" xfId="1206"/>
    <cellStyle name="Migliaia 4 3 5" xfId="1207"/>
    <cellStyle name="Migliaia 4 3 5 2" xfId="1208"/>
    <cellStyle name="Migliaia 4 3 6" xfId="1209"/>
    <cellStyle name="Migliaia 4 3 7" xfId="1210"/>
    <cellStyle name="Migliaia 4 4" xfId="1211"/>
    <cellStyle name="Migliaia 4 4 2" xfId="1212"/>
    <cellStyle name="Migliaia 4 4 3" xfId="1213"/>
    <cellStyle name="Migliaia 4 4 3 2" xfId="1214"/>
    <cellStyle name="Migliaia 4 4 4" xfId="1215"/>
    <cellStyle name="Migliaia 4 5" xfId="1216"/>
    <cellStyle name="Migliaia 4 5 2" xfId="1217"/>
    <cellStyle name="Migliaia 4 5 2 2" xfId="1218"/>
    <cellStyle name="Migliaia 4 5 3" xfId="1219"/>
    <cellStyle name="Migliaia 4 5 3 2" xfId="1220"/>
    <cellStyle name="Migliaia 4 5 4" xfId="1221"/>
    <cellStyle name="Migliaia 4 5 4 2" xfId="1222"/>
    <cellStyle name="Migliaia 4 5 5" xfId="1223"/>
    <cellStyle name="Migliaia 4 6" xfId="1224"/>
    <cellStyle name="Migliaia 4 6 2" xfId="1225"/>
    <cellStyle name="Migliaia 4 7" xfId="1226"/>
    <cellStyle name="Migliaia 4 7 2" xfId="1227"/>
    <cellStyle name="Migliaia 4 8" xfId="1228"/>
    <cellStyle name="Migliaia 40" xfId="1229"/>
    <cellStyle name="Migliaia 40 2" xfId="1230"/>
    <cellStyle name="Migliaia 40 2 2" xfId="1231"/>
    <cellStyle name="Migliaia 40 3" xfId="1232"/>
    <cellStyle name="Migliaia 40 3 2" xfId="1233"/>
    <cellStyle name="Migliaia 40 3 2 2" xfId="1234"/>
    <cellStyle name="Migliaia 40 3 3" xfId="1235"/>
    <cellStyle name="Migliaia 40 4" xfId="1236"/>
    <cellStyle name="Migliaia 40 4 2" xfId="1237"/>
    <cellStyle name="Migliaia 40 5" xfId="1238"/>
    <cellStyle name="Migliaia 40 5 2" xfId="1239"/>
    <cellStyle name="Migliaia 40 6" xfId="1240"/>
    <cellStyle name="Migliaia 41" xfId="1241"/>
    <cellStyle name="Migliaia 41 2" xfId="1242"/>
    <cellStyle name="Migliaia 41 2 2" xfId="1243"/>
    <cellStyle name="Migliaia 41 3" xfId="1244"/>
    <cellStyle name="Migliaia 41 3 2" xfId="1245"/>
    <cellStyle name="Migliaia 41 3 2 2" xfId="1246"/>
    <cellStyle name="Migliaia 41 3 3" xfId="1247"/>
    <cellStyle name="Migliaia 41 4" xfId="1248"/>
    <cellStyle name="Migliaia 41 4 2" xfId="1249"/>
    <cellStyle name="Migliaia 41 5" xfId="1250"/>
    <cellStyle name="Migliaia 41 5 2" xfId="1251"/>
    <cellStyle name="Migliaia 41 6" xfId="1252"/>
    <cellStyle name="Migliaia 42" xfId="1253"/>
    <cellStyle name="Migliaia 42 2" xfId="1254"/>
    <cellStyle name="Migliaia 42 2 2" xfId="1255"/>
    <cellStyle name="Migliaia 42 3" xfId="1256"/>
    <cellStyle name="Migliaia 42 3 2" xfId="1257"/>
    <cellStyle name="Migliaia 42 3 2 2" xfId="1258"/>
    <cellStyle name="Migliaia 42 3 3" xfId="1259"/>
    <cellStyle name="Migliaia 42 4" xfId="1260"/>
    <cellStyle name="Migliaia 42 4 2" xfId="1261"/>
    <cellStyle name="Migliaia 42 5" xfId="1262"/>
    <cellStyle name="Migliaia 42 5 2" xfId="1263"/>
    <cellStyle name="Migliaia 42 6" xfId="1264"/>
    <cellStyle name="Migliaia 43" xfId="1265"/>
    <cellStyle name="Migliaia 43 2" xfId="1266"/>
    <cellStyle name="Migliaia 43 2 2" xfId="1267"/>
    <cellStyle name="Migliaia 43 3" xfId="1268"/>
    <cellStyle name="Migliaia 43 3 2" xfId="1269"/>
    <cellStyle name="Migliaia 43 3 2 2" xfId="1270"/>
    <cellStyle name="Migliaia 43 3 3" xfId="1271"/>
    <cellStyle name="Migliaia 43 4" xfId="1272"/>
    <cellStyle name="Migliaia 43 4 2" xfId="1273"/>
    <cellStyle name="Migliaia 43 5" xfId="1274"/>
    <cellStyle name="Migliaia 43 5 2" xfId="1275"/>
    <cellStyle name="Migliaia 43 6" xfId="1276"/>
    <cellStyle name="Migliaia 44" xfId="1277"/>
    <cellStyle name="Migliaia 44 2" xfId="1278"/>
    <cellStyle name="Migliaia 44 2 2" xfId="1279"/>
    <cellStyle name="Migliaia 44 3" xfId="1280"/>
    <cellStyle name="Migliaia 44 3 2" xfId="1281"/>
    <cellStyle name="Migliaia 44 3 2 2" xfId="1282"/>
    <cellStyle name="Migliaia 44 3 3" xfId="1283"/>
    <cellStyle name="Migliaia 44 4" xfId="1284"/>
    <cellStyle name="Migliaia 44 4 2" xfId="1285"/>
    <cellStyle name="Migliaia 44 5" xfId="1286"/>
    <cellStyle name="Migliaia 44 5 2" xfId="1287"/>
    <cellStyle name="Migliaia 44 6" xfId="1288"/>
    <cellStyle name="Migliaia 45" xfId="1289"/>
    <cellStyle name="Migliaia 45 2" xfId="1290"/>
    <cellStyle name="Migliaia 45 2 2" xfId="1291"/>
    <cellStyle name="Migliaia 45 3" xfId="1292"/>
    <cellStyle name="Migliaia 45 3 2" xfId="1293"/>
    <cellStyle name="Migliaia 45 3 2 2" xfId="1294"/>
    <cellStyle name="Migliaia 45 3 3" xfId="1295"/>
    <cellStyle name="Migliaia 45 4" xfId="1296"/>
    <cellStyle name="Migliaia 45 4 2" xfId="1297"/>
    <cellStyle name="Migliaia 45 5" xfId="1298"/>
    <cellStyle name="Migliaia 45 5 2" xfId="1299"/>
    <cellStyle name="Migliaia 45 6" xfId="1300"/>
    <cellStyle name="Migliaia 46" xfId="1301"/>
    <cellStyle name="Migliaia 46 2" xfId="1302"/>
    <cellStyle name="Migliaia 46 2 2" xfId="1303"/>
    <cellStyle name="Migliaia 46 3" xfId="1304"/>
    <cellStyle name="Migliaia 46 3 2" xfId="1305"/>
    <cellStyle name="Migliaia 46 3 2 2" xfId="1306"/>
    <cellStyle name="Migliaia 46 3 3" xfId="1307"/>
    <cellStyle name="Migliaia 46 4" xfId="1308"/>
    <cellStyle name="Migliaia 46 4 2" xfId="1309"/>
    <cellStyle name="Migliaia 46 5" xfId="1310"/>
    <cellStyle name="Migliaia 46 5 2" xfId="1311"/>
    <cellStyle name="Migliaia 46 6" xfId="1312"/>
    <cellStyle name="Migliaia 47" xfId="1313"/>
    <cellStyle name="Migliaia 47 2" xfId="1314"/>
    <cellStyle name="Migliaia 47 2 2" xfId="1315"/>
    <cellStyle name="Migliaia 47 3" xfId="1316"/>
    <cellStyle name="Migliaia 47 3 2" xfId="1317"/>
    <cellStyle name="Migliaia 47 3 2 2" xfId="1318"/>
    <cellStyle name="Migliaia 47 3 3" xfId="1319"/>
    <cellStyle name="Migliaia 47 4" xfId="1320"/>
    <cellStyle name="Migliaia 47 4 2" xfId="1321"/>
    <cellStyle name="Migliaia 47 5" xfId="1322"/>
    <cellStyle name="Migliaia 47 5 2" xfId="1323"/>
    <cellStyle name="Migliaia 47 6" xfId="1324"/>
    <cellStyle name="Migliaia 48" xfId="1325"/>
    <cellStyle name="Migliaia 48 2" xfId="1326"/>
    <cellStyle name="Migliaia 48 2 2" xfId="1327"/>
    <cellStyle name="Migliaia 48 3" xfId="1328"/>
    <cellStyle name="Migliaia 48 3 2" xfId="1329"/>
    <cellStyle name="Migliaia 48 3 2 2" xfId="1330"/>
    <cellStyle name="Migliaia 48 3 3" xfId="1331"/>
    <cellStyle name="Migliaia 48 4" xfId="1332"/>
    <cellStyle name="Migliaia 48 4 2" xfId="1333"/>
    <cellStyle name="Migliaia 48 5" xfId="1334"/>
    <cellStyle name="Migliaia 48 5 2" xfId="1335"/>
    <cellStyle name="Migliaia 48 6" xfId="1336"/>
    <cellStyle name="Migliaia 49" xfId="1337"/>
    <cellStyle name="Migliaia 49 2" xfId="1338"/>
    <cellStyle name="Migliaia 49 2 2" xfId="1339"/>
    <cellStyle name="Migliaia 49 3" xfId="1340"/>
    <cellStyle name="Migliaia 49 3 2" xfId="1341"/>
    <cellStyle name="Migliaia 49 3 2 2" xfId="1342"/>
    <cellStyle name="Migliaia 49 3 3" xfId="1343"/>
    <cellStyle name="Migliaia 49 4" xfId="1344"/>
    <cellStyle name="Migliaia 49 4 2" xfId="1345"/>
    <cellStyle name="Migliaia 49 5" xfId="1346"/>
    <cellStyle name="Migliaia 49 5 2" xfId="1347"/>
    <cellStyle name="Migliaia 49 6" xfId="1348"/>
    <cellStyle name="Migliaia 5" xfId="1349"/>
    <cellStyle name="Migliaia 5 10" xfId="1350"/>
    <cellStyle name="Migliaia 5 10 2" xfId="1351"/>
    <cellStyle name="Migliaia 5 11" xfId="1352"/>
    <cellStyle name="Migliaia 5 2" xfId="1353"/>
    <cellStyle name="Migliaia 5 2 2" xfId="1354"/>
    <cellStyle name="Migliaia 5 2 3" xfId="1355"/>
    <cellStyle name="Migliaia 5 2 4" xfId="1356"/>
    <cellStyle name="Migliaia 5 2 4 2" xfId="1357"/>
    <cellStyle name="Migliaia 5 2 5" xfId="1358"/>
    <cellStyle name="Migliaia 5 2 5 2" xfId="1359"/>
    <cellStyle name="Migliaia 5 2 6" xfId="1360"/>
    <cellStyle name="Migliaia 5 2 6 2" xfId="1361"/>
    <cellStyle name="Migliaia 5 2 6 2 2" xfId="1362"/>
    <cellStyle name="Migliaia 5 2 6 3" xfId="1363"/>
    <cellStyle name="Migliaia 5 3" xfId="1364"/>
    <cellStyle name="Migliaia 5 3 2" xfId="1365"/>
    <cellStyle name="Migliaia 5 3 3" xfId="1366"/>
    <cellStyle name="Migliaia 5 3 3 2" xfId="1367"/>
    <cellStyle name="Migliaia 5 3 3 2 2" xfId="1368"/>
    <cellStyle name="Migliaia 5 3 3 3" xfId="1369"/>
    <cellStyle name="Migliaia 5 4" xfId="1370"/>
    <cellStyle name="Migliaia 5 5" xfId="1371"/>
    <cellStyle name="Migliaia 5 5 2" xfId="1372"/>
    <cellStyle name="Migliaia 5 5 2 2" xfId="1373"/>
    <cellStyle name="Migliaia 5 5 2 2 2" xfId="1374"/>
    <cellStyle name="Migliaia 5 5 2 3" xfId="1375"/>
    <cellStyle name="Migliaia 5 5 3" xfId="1376"/>
    <cellStyle name="Migliaia 5 5 3 2" xfId="1377"/>
    <cellStyle name="Migliaia 5 5 4" xfId="1378"/>
    <cellStyle name="Migliaia 5 5 4 2" xfId="1379"/>
    <cellStyle name="Migliaia 5 5 5" xfId="1380"/>
    <cellStyle name="Migliaia 5 6" xfId="1381"/>
    <cellStyle name="Migliaia 5 6 2" xfId="1382"/>
    <cellStyle name="Migliaia 5 7" xfId="1383"/>
    <cellStyle name="Migliaia 5 7 2" xfId="1384"/>
    <cellStyle name="Migliaia 5 7 2 2" xfId="1385"/>
    <cellStyle name="Migliaia 5 7 3" xfId="1386"/>
    <cellStyle name="Migliaia 5 8" xfId="1387"/>
    <cellStyle name="Migliaia 5 8 2" xfId="1388"/>
    <cellStyle name="Migliaia 5 9" xfId="1389"/>
    <cellStyle name="Migliaia 5 9 2" xfId="1390"/>
    <cellStyle name="Migliaia 50" xfId="1391"/>
    <cellStyle name="Migliaia 50 2" xfId="1392"/>
    <cellStyle name="Migliaia 50 2 2" xfId="1393"/>
    <cellStyle name="Migliaia 50 3" xfId="1394"/>
    <cellStyle name="Migliaia 50 3 2" xfId="1395"/>
    <cellStyle name="Migliaia 50 3 2 2" xfId="1396"/>
    <cellStyle name="Migliaia 50 3 3" xfId="1397"/>
    <cellStyle name="Migliaia 50 4" xfId="1398"/>
    <cellStyle name="Migliaia 50 4 2" xfId="1399"/>
    <cellStyle name="Migliaia 50 5" xfId="1400"/>
    <cellStyle name="Migliaia 50 5 2" xfId="1401"/>
    <cellStyle name="Migliaia 50 6" xfId="1402"/>
    <cellStyle name="Migliaia 51" xfId="1403"/>
    <cellStyle name="Migliaia 51 2" xfId="1404"/>
    <cellStyle name="Migliaia 51 2 2" xfId="1405"/>
    <cellStyle name="Migliaia 51 3" xfId="1406"/>
    <cellStyle name="Migliaia 51 3 2" xfId="1407"/>
    <cellStyle name="Migliaia 51 3 2 2" xfId="1408"/>
    <cellStyle name="Migliaia 51 3 3" xfId="1409"/>
    <cellStyle name="Migliaia 51 4" xfId="1410"/>
    <cellStyle name="Migliaia 51 4 2" xfId="1411"/>
    <cellStyle name="Migliaia 51 5" xfId="1412"/>
    <cellStyle name="Migliaia 51 5 2" xfId="1413"/>
    <cellStyle name="Migliaia 51 6" xfId="1414"/>
    <cellStyle name="Migliaia 52" xfId="1415"/>
    <cellStyle name="Migliaia 52 2" xfId="1416"/>
    <cellStyle name="Migliaia 52 2 2" xfId="1417"/>
    <cellStyle name="Migliaia 52 3" xfId="1418"/>
    <cellStyle name="Migliaia 52 3 2" xfId="1419"/>
    <cellStyle name="Migliaia 52 3 2 2" xfId="1420"/>
    <cellStyle name="Migliaia 52 3 3" xfId="1421"/>
    <cellStyle name="Migliaia 52 4" xfId="1422"/>
    <cellStyle name="Migliaia 52 4 2" xfId="1423"/>
    <cellStyle name="Migliaia 52 5" xfId="1424"/>
    <cellStyle name="Migliaia 52 5 2" xfId="1425"/>
    <cellStyle name="Migliaia 52 6" xfId="1426"/>
    <cellStyle name="Migliaia 53" xfId="1427"/>
    <cellStyle name="Migliaia 53 2" xfId="1428"/>
    <cellStyle name="Migliaia 53 2 2" xfId="1429"/>
    <cellStyle name="Migliaia 53 3" xfId="1430"/>
    <cellStyle name="Migliaia 53 3 2" xfId="1431"/>
    <cellStyle name="Migliaia 53 3 2 2" xfId="1432"/>
    <cellStyle name="Migliaia 53 3 3" xfId="1433"/>
    <cellStyle name="Migliaia 53 4" xfId="1434"/>
    <cellStyle name="Migliaia 53 4 2" xfId="1435"/>
    <cellStyle name="Migliaia 53 5" xfId="1436"/>
    <cellStyle name="Migliaia 53 5 2" xfId="1437"/>
    <cellStyle name="Migliaia 53 6" xfId="1438"/>
    <cellStyle name="Migliaia 54" xfId="1439"/>
    <cellStyle name="Migliaia 54 2" xfId="1440"/>
    <cellStyle name="Migliaia 54 2 2" xfId="1441"/>
    <cellStyle name="Migliaia 54 3" xfId="1442"/>
    <cellStyle name="Migliaia 54 3 2" xfId="1443"/>
    <cellStyle name="Migliaia 54 3 2 2" xfId="1444"/>
    <cellStyle name="Migliaia 54 3 3" xfId="1445"/>
    <cellStyle name="Migliaia 54 4" xfId="1446"/>
    <cellStyle name="Migliaia 54 4 2" xfId="1447"/>
    <cellStyle name="Migliaia 54 5" xfId="1448"/>
    <cellStyle name="Migliaia 54 5 2" xfId="1449"/>
    <cellStyle name="Migliaia 54 6" xfId="1450"/>
    <cellStyle name="Migliaia 55" xfId="1451"/>
    <cellStyle name="Migliaia 55 2" xfId="1452"/>
    <cellStyle name="Migliaia 55 2 2" xfId="1453"/>
    <cellStyle name="Migliaia 55 3" xfId="1454"/>
    <cellStyle name="Migliaia 55 3 2" xfId="1455"/>
    <cellStyle name="Migliaia 55 3 2 2" xfId="1456"/>
    <cellStyle name="Migliaia 55 3 3" xfId="1457"/>
    <cellStyle name="Migliaia 55 4" xfId="1458"/>
    <cellStyle name="Migliaia 55 4 2" xfId="1459"/>
    <cellStyle name="Migliaia 55 5" xfId="1460"/>
    <cellStyle name="Migliaia 55 5 2" xfId="1461"/>
    <cellStyle name="Migliaia 55 6" xfId="1462"/>
    <cellStyle name="Migliaia 56" xfId="1463"/>
    <cellStyle name="Migliaia 56 2" xfId="1464"/>
    <cellStyle name="Migliaia 56 2 2" xfId="1465"/>
    <cellStyle name="Migliaia 56 3" xfId="1466"/>
    <cellStyle name="Migliaia 56 3 2" xfId="1467"/>
    <cellStyle name="Migliaia 56 3 2 2" xfId="1468"/>
    <cellStyle name="Migliaia 56 3 3" xfId="1469"/>
    <cellStyle name="Migliaia 56 4" xfId="1470"/>
    <cellStyle name="Migliaia 56 4 2" xfId="1471"/>
    <cellStyle name="Migliaia 56 5" xfId="1472"/>
    <cellStyle name="Migliaia 56 5 2" xfId="1473"/>
    <cellStyle name="Migliaia 56 6" xfId="1474"/>
    <cellStyle name="Migliaia 57" xfId="1475"/>
    <cellStyle name="Migliaia 57 2" xfId="1476"/>
    <cellStyle name="Migliaia 57 2 2" xfId="1477"/>
    <cellStyle name="Migliaia 57 3" xfId="1478"/>
    <cellStyle name="Migliaia 57 3 2" xfId="1479"/>
    <cellStyle name="Migliaia 57 3 2 2" xfId="1480"/>
    <cellStyle name="Migliaia 57 3 3" xfId="1481"/>
    <cellStyle name="Migliaia 57 4" xfId="1482"/>
    <cellStyle name="Migliaia 57 4 2" xfId="1483"/>
    <cellStyle name="Migliaia 57 5" xfId="1484"/>
    <cellStyle name="Migliaia 57 5 2" xfId="1485"/>
    <cellStyle name="Migliaia 57 6" xfId="1486"/>
    <cellStyle name="Migliaia 58" xfId="1487"/>
    <cellStyle name="Migliaia 58 2" xfId="1488"/>
    <cellStyle name="Migliaia 58 2 2" xfId="1489"/>
    <cellStyle name="Migliaia 58 3" xfId="1490"/>
    <cellStyle name="Migliaia 58 3 2" xfId="1491"/>
    <cellStyle name="Migliaia 58 3 2 2" xfId="1492"/>
    <cellStyle name="Migliaia 58 3 3" xfId="1493"/>
    <cellStyle name="Migliaia 58 4" xfId="1494"/>
    <cellStyle name="Migliaia 58 4 2" xfId="1495"/>
    <cellStyle name="Migliaia 58 5" xfId="1496"/>
    <cellStyle name="Migliaia 58 5 2" xfId="1497"/>
    <cellStyle name="Migliaia 58 6" xfId="1498"/>
    <cellStyle name="Migliaia 59" xfId="1499"/>
    <cellStyle name="Migliaia 59 2" xfId="1500"/>
    <cellStyle name="Migliaia 59 2 2" xfId="1501"/>
    <cellStyle name="Migliaia 59 3" xfId="1502"/>
    <cellStyle name="Migliaia 59 3 2" xfId="1503"/>
    <cellStyle name="Migliaia 59 3 2 2" xfId="1504"/>
    <cellStyle name="Migliaia 59 3 3" xfId="1505"/>
    <cellStyle name="Migliaia 59 4" xfId="1506"/>
    <cellStyle name="Migliaia 59 4 2" xfId="1507"/>
    <cellStyle name="Migliaia 59 5" xfId="1508"/>
    <cellStyle name="Migliaia 59 5 2" xfId="1509"/>
    <cellStyle name="Migliaia 59 6" xfId="1510"/>
    <cellStyle name="Migliaia 6" xfId="1511"/>
    <cellStyle name="Migliaia 6 10" xfId="1512"/>
    <cellStyle name="Migliaia 6 10 2" xfId="1513"/>
    <cellStyle name="Migliaia 6 2" xfId="1514"/>
    <cellStyle name="Migliaia 6 2 2" xfId="1515"/>
    <cellStyle name="Migliaia 6 2 3" xfId="1516"/>
    <cellStyle name="Migliaia 6 2 3 2" xfId="1517"/>
    <cellStyle name="Migliaia 6 2 4" xfId="1518"/>
    <cellStyle name="Migliaia 6 2 4 2" xfId="1519"/>
    <cellStyle name="Migliaia 6 2 5" xfId="1520"/>
    <cellStyle name="Migliaia 6 2 5 2" xfId="1521"/>
    <cellStyle name="Migliaia 6 2 5 2 2" xfId="1522"/>
    <cellStyle name="Migliaia 6 2 5 3" xfId="1523"/>
    <cellStyle name="Migliaia 6 3" xfId="1524"/>
    <cellStyle name="Migliaia 6 4" xfId="1525"/>
    <cellStyle name="Migliaia 6 5" xfId="1526"/>
    <cellStyle name="Migliaia 6 5 2" xfId="1527"/>
    <cellStyle name="Migliaia 6 5 2 2" xfId="1528"/>
    <cellStyle name="Migliaia 6 5 2 2 2" xfId="1529"/>
    <cellStyle name="Migliaia 6 5 2 3" xfId="1530"/>
    <cellStyle name="Migliaia 6 5 3" xfId="1531"/>
    <cellStyle name="Migliaia 6 5 3 2" xfId="1532"/>
    <cellStyle name="Migliaia 6 5 4" xfId="1533"/>
    <cellStyle name="Migliaia 6 5 4 2" xfId="1534"/>
    <cellStyle name="Migliaia 6 5 5" xfId="1535"/>
    <cellStyle name="Migliaia 6 6" xfId="1536"/>
    <cellStyle name="Migliaia 6 6 2" xfId="1537"/>
    <cellStyle name="Migliaia 6 7" xfId="1538"/>
    <cellStyle name="Migliaia 6 8" xfId="1539"/>
    <cellStyle name="Migliaia 6 9" xfId="1540"/>
    <cellStyle name="Migliaia 6 9 2" xfId="1541"/>
    <cellStyle name="Migliaia 60" xfId="1542"/>
    <cellStyle name="Migliaia 60 2" xfId="1543"/>
    <cellStyle name="Migliaia 60 2 2" xfId="1544"/>
    <cellStyle name="Migliaia 60 3" xfId="1545"/>
    <cellStyle name="Migliaia 60 3 2" xfId="1546"/>
    <cellStyle name="Migliaia 60 3 2 2" xfId="1547"/>
    <cellStyle name="Migliaia 60 3 3" xfId="1548"/>
    <cellStyle name="Migliaia 60 4" xfId="1549"/>
    <cellStyle name="Migliaia 60 4 2" xfId="1550"/>
    <cellStyle name="Migliaia 60 5" xfId="1551"/>
    <cellStyle name="Migliaia 60 5 2" xfId="1552"/>
    <cellStyle name="Migliaia 60 6" xfId="1553"/>
    <cellStyle name="Migliaia 61" xfId="1554"/>
    <cellStyle name="Migliaia 61 2" xfId="1555"/>
    <cellStyle name="Migliaia 61 2 2" xfId="1556"/>
    <cellStyle name="Migliaia 61 3" xfId="1557"/>
    <cellStyle name="Migliaia 61 3 2" xfId="1558"/>
    <cellStyle name="Migliaia 61 3 2 2" xfId="1559"/>
    <cellStyle name="Migliaia 61 3 3" xfId="1560"/>
    <cellStyle name="Migliaia 61 4" xfId="1561"/>
    <cellStyle name="Migliaia 61 4 2" xfId="1562"/>
    <cellStyle name="Migliaia 61 5" xfId="1563"/>
    <cellStyle name="Migliaia 61 5 2" xfId="1564"/>
    <cellStyle name="Migliaia 61 6" xfId="1565"/>
    <cellStyle name="Migliaia 62" xfId="1566"/>
    <cellStyle name="Migliaia 62 2" xfId="1567"/>
    <cellStyle name="Migliaia 62 2 2" xfId="1568"/>
    <cellStyle name="Migliaia 62 3" xfId="1569"/>
    <cellStyle name="Migliaia 62 3 2" xfId="1570"/>
    <cellStyle name="Migliaia 62 3 2 2" xfId="1571"/>
    <cellStyle name="Migliaia 62 3 3" xfId="1572"/>
    <cellStyle name="Migliaia 62 4" xfId="1573"/>
    <cellStyle name="Migliaia 62 4 2" xfId="1574"/>
    <cellStyle name="Migliaia 62 5" xfId="1575"/>
    <cellStyle name="Migliaia 62 5 2" xfId="1576"/>
    <cellStyle name="Migliaia 62 6" xfId="1577"/>
    <cellStyle name="Migliaia 63" xfId="1578"/>
    <cellStyle name="Migliaia 63 2" xfId="1579"/>
    <cellStyle name="Migliaia 63 2 2" xfId="1580"/>
    <cellStyle name="Migliaia 63 3" xfId="1581"/>
    <cellStyle name="Migliaia 63 3 2" xfId="1582"/>
    <cellStyle name="Migliaia 63 3 2 2" xfId="1583"/>
    <cellStyle name="Migliaia 63 3 3" xfId="1584"/>
    <cellStyle name="Migliaia 63 4" xfId="1585"/>
    <cellStyle name="Migliaia 63 4 2" xfId="1586"/>
    <cellStyle name="Migliaia 63 5" xfId="1587"/>
    <cellStyle name="Migliaia 63 5 2" xfId="1588"/>
    <cellStyle name="Migliaia 63 6" xfId="1589"/>
    <cellStyle name="Migliaia 64" xfId="1590"/>
    <cellStyle name="Migliaia 64 2" xfId="1591"/>
    <cellStyle name="Migliaia 64 2 2" xfId="1592"/>
    <cellStyle name="Migliaia 64 3" xfId="1593"/>
    <cellStyle name="Migliaia 64 3 2" xfId="1594"/>
    <cellStyle name="Migliaia 64 3 2 2" xfId="1595"/>
    <cellStyle name="Migliaia 64 3 3" xfId="1596"/>
    <cellStyle name="Migliaia 64 4" xfId="1597"/>
    <cellStyle name="Migliaia 64 4 2" xfId="1598"/>
    <cellStyle name="Migliaia 64 5" xfId="1599"/>
    <cellStyle name="Migliaia 64 5 2" xfId="1600"/>
    <cellStyle name="Migliaia 64 6" xfId="1601"/>
    <cellStyle name="Migliaia 65" xfId="1602"/>
    <cellStyle name="Migliaia 65 2" xfId="1603"/>
    <cellStyle name="Migliaia 65 2 2" xfId="1604"/>
    <cellStyle name="Migliaia 65 3" xfId="1605"/>
    <cellStyle name="Migliaia 65 3 2" xfId="1606"/>
    <cellStyle name="Migliaia 65 3 2 2" xfId="1607"/>
    <cellStyle name="Migliaia 65 3 3" xfId="1608"/>
    <cellStyle name="Migliaia 65 4" xfId="1609"/>
    <cellStyle name="Migliaia 65 4 2" xfId="1610"/>
    <cellStyle name="Migliaia 65 5" xfId="1611"/>
    <cellStyle name="Migliaia 65 5 2" xfId="1612"/>
    <cellStyle name="Migliaia 65 6" xfId="1613"/>
    <cellStyle name="Migliaia 66" xfId="1614"/>
    <cellStyle name="Migliaia 66 2" xfId="1615"/>
    <cellStyle name="Migliaia 66 2 2" xfId="1616"/>
    <cellStyle name="Migliaia 66 3" xfId="1617"/>
    <cellStyle name="Migliaia 66 3 2" xfId="1618"/>
    <cellStyle name="Migliaia 66 3 2 2" xfId="1619"/>
    <cellStyle name="Migliaia 66 3 3" xfId="1620"/>
    <cellStyle name="Migliaia 66 4" xfId="1621"/>
    <cellStyle name="Migliaia 66 4 2" xfId="1622"/>
    <cellStyle name="Migliaia 66 5" xfId="1623"/>
    <cellStyle name="Migliaia 66 5 2" xfId="1624"/>
    <cellStyle name="Migliaia 66 6" xfId="1625"/>
    <cellStyle name="Migliaia 67" xfId="1626"/>
    <cellStyle name="Migliaia 67 2" xfId="1627"/>
    <cellStyle name="Migliaia 67 2 2" xfId="1628"/>
    <cellStyle name="Migliaia 68" xfId="1629"/>
    <cellStyle name="Migliaia 68 2" xfId="1630"/>
    <cellStyle name="Migliaia 68 2 2" xfId="1631"/>
    <cellStyle name="Migliaia 68 3" xfId="1632"/>
    <cellStyle name="Migliaia 68 3 2" xfId="1633"/>
    <cellStyle name="Migliaia 68 3 2 2" xfId="1634"/>
    <cellStyle name="Migliaia 68 3 3" xfId="1635"/>
    <cellStyle name="Migliaia 68 4" xfId="1636"/>
    <cellStyle name="Migliaia 68 4 2" xfId="1637"/>
    <cellStyle name="Migliaia 68 5" xfId="1638"/>
    <cellStyle name="Migliaia 69" xfId="1639"/>
    <cellStyle name="Migliaia 69 2" xfId="1640"/>
    <cellStyle name="Migliaia 69 2 2" xfId="1641"/>
    <cellStyle name="Migliaia 69 3" xfId="1642"/>
    <cellStyle name="Migliaia 69 3 2" xfId="1643"/>
    <cellStyle name="Migliaia 69 3 2 2" xfId="1644"/>
    <cellStyle name="Migliaia 69 3 3" xfId="1645"/>
    <cellStyle name="Migliaia 69 4" xfId="1646"/>
    <cellStyle name="Migliaia 69 4 2" xfId="1647"/>
    <cellStyle name="Migliaia 69 5" xfId="1648"/>
    <cellStyle name="Migliaia 7" xfId="1649"/>
    <cellStyle name="Migliaia 7 2" xfId="1650"/>
    <cellStyle name="Migliaia 7 2 2" xfId="1651"/>
    <cellStyle name="Migliaia 7 2 2 2" xfId="1652"/>
    <cellStyle name="Migliaia 7 2 2 2 2" xfId="1653"/>
    <cellStyle name="Migliaia 7 2 2 2 2 2" xfId="1654"/>
    <cellStyle name="Migliaia 7 2 2 2 3" xfId="1655"/>
    <cellStyle name="Migliaia 7 2 2 3" xfId="1656"/>
    <cellStyle name="Migliaia 7 2 2 3 2" xfId="1657"/>
    <cellStyle name="Migliaia 7 2 2 4" xfId="1658"/>
    <cellStyle name="Migliaia 7 2 2 4 2" xfId="1659"/>
    <cellStyle name="Migliaia 7 2 2 5" xfId="1660"/>
    <cellStyle name="Migliaia 7 2 3" xfId="1661"/>
    <cellStyle name="Migliaia 7 2 3 2" xfId="1662"/>
    <cellStyle name="Migliaia 7 2 4" xfId="1663"/>
    <cellStyle name="Migliaia 7 2 4 2" xfId="1664"/>
    <cellStyle name="Migliaia 7 2 4 2 2" xfId="1665"/>
    <cellStyle name="Migliaia 7 2 4 3" xfId="1666"/>
    <cellStyle name="Migliaia 7 2 5" xfId="1667"/>
    <cellStyle name="Migliaia 7 2 5 2" xfId="1668"/>
    <cellStyle name="Migliaia 7 2 5 2 2" xfId="1669"/>
    <cellStyle name="Migliaia 7 2 5 3" xfId="1670"/>
    <cellStyle name="Migliaia 7 2 6" xfId="1671"/>
    <cellStyle name="Migliaia 7 3" xfId="1672"/>
    <cellStyle name="Migliaia 7 3 2" xfId="1673"/>
    <cellStyle name="Migliaia 7 4" xfId="1674"/>
    <cellStyle name="Migliaia 7 5" xfId="1675"/>
    <cellStyle name="Migliaia 7 6" xfId="1676"/>
    <cellStyle name="Migliaia 7 6 2" xfId="1677"/>
    <cellStyle name="Migliaia 7 7" xfId="1678"/>
    <cellStyle name="Migliaia 7 7 2" xfId="1679"/>
    <cellStyle name="Migliaia 70" xfId="1680"/>
    <cellStyle name="Migliaia 70 2" xfId="1681"/>
    <cellStyle name="Migliaia 70 2 2" xfId="1682"/>
    <cellStyle name="Migliaia 70 3" xfId="1683"/>
    <cellStyle name="Migliaia 70 3 2" xfId="1684"/>
    <cellStyle name="Migliaia 70 3 2 2" xfId="1685"/>
    <cellStyle name="Migliaia 70 3 3" xfId="1686"/>
    <cellStyle name="Migliaia 70 4" xfId="1687"/>
    <cellStyle name="Migliaia 70 4 2" xfId="1688"/>
    <cellStyle name="Migliaia 70 5" xfId="1689"/>
    <cellStyle name="Migliaia 71" xfId="1690"/>
    <cellStyle name="Migliaia 71 2" xfId="1691"/>
    <cellStyle name="Migliaia 71 2 2" xfId="1692"/>
    <cellStyle name="Migliaia 71 3" xfId="1693"/>
    <cellStyle name="Migliaia 71 3 2" xfId="1694"/>
    <cellStyle name="Migliaia 71 3 2 2" xfId="1695"/>
    <cellStyle name="Migliaia 71 3 3" xfId="1696"/>
    <cellStyle name="Migliaia 71 4" xfId="1697"/>
    <cellStyle name="Migliaia 71 4 2" xfId="1698"/>
    <cellStyle name="Migliaia 71 5" xfId="1699"/>
    <cellStyle name="Migliaia 72" xfId="1700"/>
    <cellStyle name="Migliaia 72 2" xfId="1701"/>
    <cellStyle name="Migliaia 72 2 2" xfId="1702"/>
    <cellStyle name="Migliaia 72 3" xfId="1703"/>
    <cellStyle name="Migliaia 72 3 2" xfId="1704"/>
    <cellStyle name="Migliaia 72 3 2 2" xfId="1705"/>
    <cellStyle name="Migliaia 72 3 3" xfId="1706"/>
    <cellStyle name="Migliaia 72 4" xfId="1707"/>
    <cellStyle name="Migliaia 72 4 2" xfId="1708"/>
    <cellStyle name="Migliaia 72 5" xfId="1709"/>
    <cellStyle name="Migliaia 73" xfId="1710"/>
    <cellStyle name="Migliaia 73 2" xfId="1711"/>
    <cellStyle name="Migliaia 73 2 2" xfId="1712"/>
    <cellStyle name="Migliaia 73 3" xfId="1713"/>
    <cellStyle name="Migliaia 73 3 2" xfId="1714"/>
    <cellStyle name="Migliaia 73 3 2 2" xfId="1715"/>
    <cellStyle name="Migliaia 73 3 3" xfId="1716"/>
    <cellStyle name="Migliaia 73 4" xfId="1717"/>
    <cellStyle name="Migliaia 73 4 2" xfId="1718"/>
    <cellStyle name="Migliaia 73 5" xfId="1719"/>
    <cellStyle name="Migliaia 74" xfId="1720"/>
    <cellStyle name="Migliaia 74 2" xfId="1721"/>
    <cellStyle name="Migliaia 74 2 2" xfId="1722"/>
    <cellStyle name="Migliaia 74 3" xfId="1723"/>
    <cellStyle name="Migliaia 74 3 2" xfId="1724"/>
    <cellStyle name="Migliaia 74 3 2 2" xfId="1725"/>
    <cellStyle name="Migliaia 74 3 3" xfId="1726"/>
    <cellStyle name="Migliaia 74 4" xfId="1727"/>
    <cellStyle name="Migliaia 74 4 2" xfId="1728"/>
    <cellStyle name="Migliaia 74 5" xfId="1729"/>
    <cellStyle name="Migliaia 75" xfId="1730"/>
    <cellStyle name="Migliaia 75 2" xfId="1731"/>
    <cellStyle name="Migliaia 75 2 2" xfId="1732"/>
    <cellStyle name="Migliaia 75 3" xfId="1733"/>
    <cellStyle name="Migliaia 75 3 2" xfId="1734"/>
    <cellStyle name="Migliaia 75 3 2 2" xfId="1735"/>
    <cellStyle name="Migliaia 75 3 3" xfId="1736"/>
    <cellStyle name="Migliaia 75 4" xfId="1737"/>
    <cellStyle name="Migliaia 75 4 2" xfId="1738"/>
    <cellStyle name="Migliaia 75 5" xfId="1739"/>
    <cellStyle name="Migliaia 76" xfId="1740"/>
    <cellStyle name="Migliaia 76 2" xfId="1741"/>
    <cellStyle name="Migliaia 76 2 2" xfId="1742"/>
    <cellStyle name="Migliaia 76 3" xfId="1743"/>
    <cellStyle name="Migliaia 76 3 2" xfId="1744"/>
    <cellStyle name="Migliaia 76 3 2 2" xfId="1745"/>
    <cellStyle name="Migliaia 76 3 3" xfId="1746"/>
    <cellStyle name="Migliaia 76 4" xfId="1747"/>
    <cellStyle name="Migliaia 76 4 2" xfId="1748"/>
    <cellStyle name="Migliaia 76 5" xfId="1749"/>
    <cellStyle name="Migliaia 77" xfId="1750"/>
    <cellStyle name="Migliaia 77 2" xfId="1751"/>
    <cellStyle name="Migliaia 77 2 2" xfId="1752"/>
    <cellStyle name="Migliaia 77 3" xfId="1753"/>
    <cellStyle name="Migliaia 77 3 2" xfId="1754"/>
    <cellStyle name="Migliaia 77 3 2 2" xfId="1755"/>
    <cellStyle name="Migliaia 77 3 3" xfId="1756"/>
    <cellStyle name="Migliaia 77 4" xfId="1757"/>
    <cellStyle name="Migliaia 77 4 2" xfId="1758"/>
    <cellStyle name="Migliaia 77 5" xfId="1759"/>
    <cellStyle name="Migliaia 78" xfId="1760"/>
    <cellStyle name="Migliaia 78 2" xfId="1761"/>
    <cellStyle name="Migliaia 78 2 2" xfId="1762"/>
    <cellStyle name="Migliaia 78 3" xfId="1763"/>
    <cellStyle name="Migliaia 78 3 2" xfId="1764"/>
    <cellStyle name="Migliaia 78 3 2 2" xfId="1765"/>
    <cellStyle name="Migliaia 78 3 3" xfId="1766"/>
    <cellStyle name="Migliaia 78 4" xfId="1767"/>
    <cellStyle name="Migliaia 78 4 2" xfId="1768"/>
    <cellStyle name="Migliaia 78 5" xfId="1769"/>
    <cellStyle name="Migliaia 79" xfId="1770"/>
    <cellStyle name="Migliaia 79 2" xfId="1771"/>
    <cellStyle name="Migliaia 8" xfId="1772"/>
    <cellStyle name="Migliaia 8 2" xfId="1773"/>
    <cellStyle name="Migliaia 8 2 2" xfId="1774"/>
    <cellStyle name="Migliaia 8 2 2 2" xfId="1775"/>
    <cellStyle name="Migliaia 8 2 2 2 2" xfId="1776"/>
    <cellStyle name="Migliaia 8 2 2 3" xfId="1777"/>
    <cellStyle name="Migliaia 8 2 3" xfId="1778"/>
    <cellStyle name="Migliaia 8 2 3 2" xfId="1779"/>
    <cellStyle name="Migliaia 8 2 3 2 2" xfId="1780"/>
    <cellStyle name="Migliaia 8 2 3 3" xfId="1781"/>
    <cellStyle name="Migliaia 8 2 4" xfId="1782"/>
    <cellStyle name="Migliaia 8 2 4 2" xfId="1783"/>
    <cellStyle name="Migliaia 8 2 5" xfId="1784"/>
    <cellStyle name="Migliaia 8 3" xfId="1785"/>
    <cellStyle name="Migliaia 8 3 2" xfId="1786"/>
    <cellStyle name="Migliaia 8 4" xfId="1787"/>
    <cellStyle name="Migliaia 8 4 2" xfId="1788"/>
    <cellStyle name="Migliaia 80" xfId="1789"/>
    <cellStyle name="Migliaia 80 2" xfId="1790"/>
    <cellStyle name="Migliaia 81" xfId="1791"/>
    <cellStyle name="Migliaia 81 2" xfId="1792"/>
    <cellStyle name="Migliaia 82" xfId="1793"/>
    <cellStyle name="Migliaia 82 2" xfId="1794"/>
    <cellStyle name="Migliaia 83" xfId="1795"/>
    <cellStyle name="Migliaia 83 2" xfId="1796"/>
    <cellStyle name="Migliaia 84" xfId="1797"/>
    <cellStyle name="Migliaia 84 2" xfId="1798"/>
    <cellStyle name="Migliaia 85" xfId="1799"/>
    <cellStyle name="Migliaia 85 2" xfId="1800"/>
    <cellStyle name="Migliaia 86" xfId="1801"/>
    <cellStyle name="Migliaia 86 2" xfId="1802"/>
    <cellStyle name="Migliaia 87" xfId="1803"/>
    <cellStyle name="Migliaia 87 2" xfId="1804"/>
    <cellStyle name="Migliaia 88" xfId="1805"/>
    <cellStyle name="Migliaia 88 2" xfId="1806"/>
    <cellStyle name="Migliaia 89" xfId="1807"/>
    <cellStyle name="Migliaia 89 2" xfId="1808"/>
    <cellStyle name="Migliaia 9" xfId="1809"/>
    <cellStyle name="Migliaia 9 2" xfId="1810"/>
    <cellStyle name="Migliaia 9 2 2" xfId="1811"/>
    <cellStyle name="Migliaia 9 2 2 2" xfId="1812"/>
    <cellStyle name="Migliaia 9 2 2 2 2" xfId="1813"/>
    <cellStyle name="Migliaia 9 2 2 3" xfId="1814"/>
    <cellStyle name="Migliaia 9 2 3" xfId="1815"/>
    <cellStyle name="Migliaia 9 2 3 2" xfId="1816"/>
    <cellStyle name="Migliaia 9 2 4" xfId="1817"/>
    <cellStyle name="Migliaia 9 3" xfId="1818"/>
    <cellStyle name="Migliaia 9 3 2" xfId="1819"/>
    <cellStyle name="Migliaia 9 3 2 2" xfId="1820"/>
    <cellStyle name="Migliaia 9 3 3" xfId="1821"/>
    <cellStyle name="Migliaia 9 4" xfId="1822"/>
    <cellStyle name="Migliaia 9 4 2" xfId="1823"/>
    <cellStyle name="Migliaia 90" xfId="1824"/>
    <cellStyle name="Migliaia 90 2" xfId="1825"/>
    <cellStyle name="Migliaia 91" xfId="1826"/>
    <cellStyle name="Migliaia 91 2" xfId="1827"/>
    <cellStyle name="Migliaia 92" xfId="1828"/>
    <cellStyle name="Migliaia 92 2" xfId="1829"/>
    <cellStyle name="Migliaia 93" xfId="1830"/>
    <cellStyle name="Migliaia 93 2" xfId="1831"/>
    <cellStyle name="Migliaia 94" xfId="1832"/>
    <cellStyle name="Migliaia 94 2" xfId="1833"/>
    <cellStyle name="Migliaia 95" xfId="1834"/>
    <cellStyle name="Migliaia 95 2" xfId="1835"/>
    <cellStyle name="Migliaia 96" xfId="1836"/>
    <cellStyle name="Migliaia 96 2" xfId="1837"/>
    <cellStyle name="Migliaia 97" xfId="1838"/>
    <cellStyle name="Migliaia 97 2" xfId="1839"/>
    <cellStyle name="Migliaia 98" xfId="1840"/>
    <cellStyle name="Migliaia 98 2" xfId="1841"/>
    <cellStyle name="Migliaia 99" xfId="1842"/>
    <cellStyle name="Migliaia 99 2" xfId="1843"/>
    <cellStyle name="Neutrale 2" xfId="1844"/>
    <cellStyle name="Normal 2" xfId="1845"/>
    <cellStyle name="Normal 2 2" xfId="1846"/>
    <cellStyle name="Normal 3" xfId="1847"/>
    <cellStyle name="Normal_Sheet1 2" xfId="1848"/>
    <cellStyle name="Normale" xfId="0" builtinId="0"/>
    <cellStyle name="Normale 10" xfId="1849"/>
    <cellStyle name="Normale 11" xfId="1850"/>
    <cellStyle name="Normale 11 2" xfId="1851"/>
    <cellStyle name="Normale 12" xfId="1852"/>
    <cellStyle name="Normale 12 2" xfId="1853"/>
    <cellStyle name="Normale 2" xfId="1854"/>
    <cellStyle name="Normale 2 2" xfId="1"/>
    <cellStyle name="Normale 2 2 2" xfId="1855"/>
    <cellStyle name="Normale 2 2 2 2" xfId="1856"/>
    <cellStyle name="Normale 2 2 2 2 2" xfId="1857"/>
    <cellStyle name="Normale 2 2 2 2 2 2" xfId="1858"/>
    <cellStyle name="Normale 2 2 2 2 3" xfId="1859"/>
    <cellStyle name="Normale 2 2 2 2 3 2" xfId="1860"/>
    <cellStyle name="Normale 2 2 2 2 4" xfId="1861"/>
    <cellStyle name="Normale 2 2 2 2 5" xfId="1862"/>
    <cellStyle name="Normale 2 2 2 3" xfId="1863"/>
    <cellStyle name="Normale 2 2 2 3 2" xfId="1864"/>
    <cellStyle name="Normale 2 2 2 4" xfId="1865"/>
    <cellStyle name="Normale 2 2 3" xfId="1866"/>
    <cellStyle name="Normale 2 2 3 2" xfId="1867"/>
    <cellStyle name="Normale 2 2 3 2 2" xfId="1868"/>
    <cellStyle name="Normale 2 2 3 2 2 2" xfId="1869"/>
    <cellStyle name="Normale 2 2 3 2 3" xfId="1870"/>
    <cellStyle name="Normale 2 2 3 2 4" xfId="1871"/>
    <cellStyle name="Normale 2 2 3 3" xfId="1872"/>
    <cellStyle name="Normale 2 2 3 4" xfId="1873"/>
    <cellStyle name="Normale 2 2 3 4 2" xfId="1874"/>
    <cellStyle name="Normale 2 2 3 5" xfId="1875"/>
    <cellStyle name="Normale 2 2 4" xfId="1876"/>
    <cellStyle name="Normale 2 2 4 2" xfId="1877"/>
    <cellStyle name="Normale 2 2 4 2 2" xfId="1878"/>
    <cellStyle name="Normale 2 2 5" xfId="1879"/>
    <cellStyle name="Normale 2 2 5 2" xfId="1880"/>
    <cellStyle name="Normale 2 2 5 2 2" xfId="1881"/>
    <cellStyle name="Normale 2 2 5 3" xfId="1882"/>
    <cellStyle name="Normale 2 2 6" xfId="1883"/>
    <cellStyle name="Normale 2 2 6 2" xfId="1884"/>
    <cellStyle name="Normale 2 2 6 2 2" xfId="1885"/>
    <cellStyle name="Normale 2 2 6 3" xfId="1886"/>
    <cellStyle name="Normale 2 2 7" xfId="1887"/>
    <cellStyle name="Normale 2 2 7 2" xfId="1888"/>
    <cellStyle name="Normale 2 2 8" xfId="1889"/>
    <cellStyle name="Normale 2 2_118_AO_Bilancio_2011 - 951" xfId="1890"/>
    <cellStyle name="Normale 2 3" xfId="1891"/>
    <cellStyle name="Normale 2_118_AO_Bilancio_2011 - 951" xfId="1892"/>
    <cellStyle name="Normale 2_conto_economico_trimestrale_TRIM_1" xfId="2"/>
    <cellStyle name="Normale 2_conto_economico_trimestrale_TRIM_3" xfId="3"/>
    <cellStyle name="Normale 3" xfId="1893"/>
    <cellStyle name="Normale 3 2" xfId="1894"/>
    <cellStyle name="Normale 3 2 2" xfId="1895"/>
    <cellStyle name="Normale 3 3" xfId="1896"/>
    <cellStyle name="Normale 3 3 2" xfId="1897"/>
    <cellStyle name="Normale 3 4" xfId="1898"/>
    <cellStyle name="Normale 3_118_AO_Bilancio_2011 - 951" xfId="1899"/>
    <cellStyle name="Normale 4" xfId="1900"/>
    <cellStyle name="Normale 4 2" xfId="1901"/>
    <cellStyle name="Normale 4 2 2" xfId="1902"/>
    <cellStyle name="Normale 4 3" xfId="1903"/>
    <cellStyle name="Normale 4 7" xfId="1904"/>
    <cellStyle name="Normale 4_conto_economico_anno 2012_Generale" xfId="1905"/>
    <cellStyle name="Normale 5" xfId="1906"/>
    <cellStyle name="Normale 5 2" xfId="1907"/>
    <cellStyle name="Normale 5 2 2" xfId="1908"/>
    <cellStyle name="Normale 5 2 3" xfId="1909"/>
    <cellStyle name="Normale 5 2 4" xfId="1910"/>
    <cellStyle name="Normale 5 2 4 2" xfId="1911"/>
    <cellStyle name="Normale 5 2 5" xfId="1912"/>
    <cellStyle name="Normale 5 3" xfId="1913"/>
    <cellStyle name="Normale 5 3 2" xfId="1914"/>
    <cellStyle name="Normale 5 4" xfId="1915"/>
    <cellStyle name="Normale 5 4 2" xfId="1916"/>
    <cellStyle name="Normale 5 5" xfId="1917"/>
    <cellStyle name="Normale 5 6" xfId="1918"/>
    <cellStyle name="Normale 5 7" xfId="1919"/>
    <cellStyle name="Normale 5 8" xfId="1920"/>
    <cellStyle name="Normale 5 9" xfId="1921"/>
    <cellStyle name="Normale 6" xfId="1922"/>
    <cellStyle name="Normale 6 2" xfId="1923"/>
    <cellStyle name="Normale 6 2 2" xfId="1924"/>
    <cellStyle name="Normale 6 2 2 2" xfId="1925"/>
    <cellStyle name="Normale 6 2 3" xfId="1926"/>
    <cellStyle name="Normale 6 3" xfId="1927"/>
    <cellStyle name="Normale 6 4" xfId="1928"/>
    <cellStyle name="Normale 6 4 2" xfId="1929"/>
    <cellStyle name="Normale 6 5" xfId="1930"/>
    <cellStyle name="Normale 6 5 2" xfId="1931"/>
    <cellStyle name="Normale 6 6" xfId="1932"/>
    <cellStyle name="Normale 6 7" xfId="1933"/>
    <cellStyle name="Normale 7" xfId="1934"/>
    <cellStyle name="Normale 7 2" xfId="1935"/>
    <cellStyle name="Normale 7 2 2" xfId="1936"/>
    <cellStyle name="Normale 7 3" xfId="1937"/>
    <cellStyle name="Normale 8" xfId="1938"/>
    <cellStyle name="Normale 8 2" xfId="1939"/>
    <cellStyle name="Normale 8 3" xfId="1940"/>
    <cellStyle name="Normale 8 3 2" xfId="1941"/>
    <cellStyle name="Normale 8 4" xfId="1942"/>
    <cellStyle name="Normale 9" xfId="1943"/>
    <cellStyle name="Nota 2" xfId="1944"/>
    <cellStyle name="Nota 2 2" xfId="1945"/>
    <cellStyle name="Nota 2 2 2" xfId="1946"/>
    <cellStyle name="Nota 2 2 2 2" xfId="1947"/>
    <cellStyle name="Nota 2 2 3" xfId="1948"/>
    <cellStyle name="Nota 2 2 3 2" xfId="1949"/>
    <cellStyle name="Nota 2 2 4" xfId="1950"/>
    <cellStyle name="Nota 2 3" xfId="1951"/>
    <cellStyle name="Output 2" xfId="1952"/>
    <cellStyle name="Output 2 2" xfId="1953"/>
    <cellStyle name="Percentuale 2" xfId="5"/>
    <cellStyle name="Percentuale 2 10" xfId="1954"/>
    <cellStyle name="Percentuale 2 2" xfId="1955"/>
    <cellStyle name="Percentuale 2 2 2" xfId="1956"/>
    <cellStyle name="Percentuale 2 2 2 2" xfId="1957"/>
    <cellStyle name="Percentuale 2 2 2 2 2" xfId="1958"/>
    <cellStyle name="Percentuale 2 2 2 3" xfId="1959"/>
    <cellStyle name="Percentuale 2 2 2 3 2" xfId="1960"/>
    <cellStyle name="Percentuale 2 2 2 4" xfId="1961"/>
    <cellStyle name="Percentuale 2 2 3" xfId="1962"/>
    <cellStyle name="Percentuale 2 2 3 2" xfId="1963"/>
    <cellStyle name="Percentuale 2 2 3 3" xfId="1964"/>
    <cellStyle name="Percentuale 2 2 3 3 2" xfId="1965"/>
    <cellStyle name="Percentuale 2 2 4" xfId="1966"/>
    <cellStyle name="Percentuale 2 2 4 2" xfId="1967"/>
    <cellStyle name="Percentuale 2 2 4 2 2" xfId="1968"/>
    <cellStyle name="Percentuale 2 2 4 3" xfId="1969"/>
    <cellStyle name="Percentuale 2 2 4 3 2" xfId="1970"/>
    <cellStyle name="Percentuale 2 2 4 4" xfId="1971"/>
    <cellStyle name="Percentuale 2 2 5" xfId="1972"/>
    <cellStyle name="Percentuale 2 2 5 2" xfId="1973"/>
    <cellStyle name="Percentuale 2 2 6" xfId="1974"/>
    <cellStyle name="Percentuale 2 3" xfId="1975"/>
    <cellStyle name="Percentuale 2 3 2" xfId="1976"/>
    <cellStyle name="Percentuale 2 3 2 2" xfId="1977"/>
    <cellStyle name="Percentuale 2 3 2 2 2" xfId="1978"/>
    <cellStyle name="Percentuale 2 3 2 2 2 2" xfId="1979"/>
    <cellStyle name="Percentuale 2 3 2 2 3" xfId="1980"/>
    <cellStyle name="Percentuale 2 3 2 3" xfId="1981"/>
    <cellStyle name="Percentuale 2 3 2 3 2" xfId="1982"/>
    <cellStyle name="Percentuale 2 3 2 4" xfId="1983"/>
    <cellStyle name="Percentuale 2 3 2 4 2" xfId="1984"/>
    <cellStyle name="Percentuale 2 3 2 5" xfId="1985"/>
    <cellStyle name="Percentuale 2 3 2 5 2" xfId="1986"/>
    <cellStyle name="Percentuale 2 3 2 6" xfId="1987"/>
    <cellStyle name="Percentuale 2 3 3" xfId="1988"/>
    <cellStyle name="Percentuale 2 3 3 2" xfId="1989"/>
    <cellStyle name="Percentuale 2 3 3 2 2" xfId="1990"/>
    <cellStyle name="Percentuale 2 3 3 3" xfId="1991"/>
    <cellStyle name="Percentuale 2 3 3 3 2" xfId="1992"/>
    <cellStyle name="Percentuale 2 3 3 4" xfId="1993"/>
    <cellStyle name="Percentuale 2 3 3 4 2" xfId="1994"/>
    <cellStyle name="Percentuale 2 3 3 5" xfId="1995"/>
    <cellStyle name="Percentuale 2 3 4" xfId="1996"/>
    <cellStyle name="Percentuale 2 3 5" xfId="1997"/>
    <cellStyle name="Percentuale 2 3 5 2" xfId="1998"/>
    <cellStyle name="Percentuale 2 3 6" xfId="1999"/>
    <cellStyle name="Percentuale 2 3 6 2" xfId="2000"/>
    <cellStyle name="Percentuale 2 3 7" xfId="2001"/>
    <cellStyle name="Percentuale 2 4" xfId="2002"/>
    <cellStyle name="Percentuale 2 4 2" xfId="2003"/>
    <cellStyle name="Percentuale 2 4 3" xfId="2004"/>
    <cellStyle name="Percentuale 2 4 4" xfId="2005"/>
    <cellStyle name="Percentuale 2 4 5" xfId="2006"/>
    <cellStyle name="Percentuale 2 4 5 2" xfId="2007"/>
    <cellStyle name="Percentuale 2 5" xfId="2008"/>
    <cellStyle name="Percentuale 2 5 2" xfId="2009"/>
    <cellStyle name="Percentuale 2 5 2 2" xfId="2010"/>
    <cellStyle name="Percentuale 2 5 2 2 2" xfId="2011"/>
    <cellStyle name="Percentuale 2 5 2 3" xfId="2012"/>
    <cellStyle name="Percentuale 2 5 3" xfId="2013"/>
    <cellStyle name="Percentuale 2 5 3 2" xfId="2014"/>
    <cellStyle name="Percentuale 2 5 4" xfId="2015"/>
    <cellStyle name="Percentuale 2 5 4 2" xfId="2016"/>
    <cellStyle name="Percentuale 2 5 5" xfId="2017"/>
    <cellStyle name="Percentuale 2 5 5 2" xfId="2018"/>
    <cellStyle name="Percentuale 2 5 6" xfId="2019"/>
    <cellStyle name="Percentuale 2 6" xfId="2020"/>
    <cellStyle name="Percentuale 2 6 2" xfId="2021"/>
    <cellStyle name="Percentuale 2 6 2 2" xfId="2022"/>
    <cellStyle name="Percentuale 2 6 3" xfId="2023"/>
    <cellStyle name="Percentuale 2 7" xfId="2024"/>
    <cellStyle name="Percentuale 2 8" xfId="2025"/>
    <cellStyle name="Percentuale 2 8 2" xfId="2026"/>
    <cellStyle name="Percentuale 2 9" xfId="2027"/>
    <cellStyle name="Percentuale 2 9 2" xfId="2028"/>
    <cellStyle name="Percentuale 3" xfId="2029"/>
    <cellStyle name="Percentuale 3 2" xfId="2030"/>
    <cellStyle name="Percentuale 3 2 2" xfId="2031"/>
    <cellStyle name="Percentuale 3 2 2 2" xfId="2032"/>
    <cellStyle name="Percentuale 3 2 3" xfId="2033"/>
    <cellStyle name="Percentuale 3 3" xfId="2034"/>
    <cellStyle name="Percentuale 3 3 2" xfId="2035"/>
    <cellStyle name="Percentuale 3 3 3" xfId="2036"/>
    <cellStyle name="Percentuale 3 3 3 2" xfId="2037"/>
    <cellStyle name="Percentuale 3 4" xfId="2038"/>
    <cellStyle name="Percentuale 3 4 2" xfId="2039"/>
    <cellStyle name="Percentuale 3 4 2 2" xfId="2040"/>
    <cellStyle name="Percentuale 3 4 3" xfId="2041"/>
    <cellStyle name="Percentuale 3 4 3 2" xfId="2042"/>
    <cellStyle name="Percentuale 3 4 4" xfId="2043"/>
    <cellStyle name="Percentuale 3 5" xfId="2044"/>
    <cellStyle name="Percentuale 3 5 2" xfId="2045"/>
    <cellStyle name="Percentuale 3 6" xfId="2046"/>
    <cellStyle name="Percentuale 4" xfId="2047"/>
    <cellStyle name="Percentuale 4 2" xfId="2048"/>
    <cellStyle name="Percentuale 4 2 2" xfId="2049"/>
    <cellStyle name="Percentuale 4 2 2 2" xfId="2050"/>
    <cellStyle name="Percentuale 4 2 3" xfId="2051"/>
    <cellStyle name="Percentuale 4 2 3 2" xfId="2052"/>
    <cellStyle name="Percentuale 4 2 4" xfId="2053"/>
    <cellStyle name="Percentuale 4 3" xfId="2054"/>
    <cellStyle name="Percentuale 4 3 2" xfId="2055"/>
    <cellStyle name="Percentuale 4 3 2 2" xfId="2056"/>
    <cellStyle name="Percentuale 4 3 3" xfId="2057"/>
    <cellStyle name="Percentuale 4 3 3 2" xfId="2058"/>
    <cellStyle name="Percentuale 4 3 4" xfId="2059"/>
    <cellStyle name="Percentuale 4 4" xfId="2060"/>
    <cellStyle name="Percentuale 4 4 2" xfId="2061"/>
    <cellStyle name="Percentuale 4 5" xfId="2062"/>
    <cellStyle name="Percentuale 5" xfId="2063"/>
    <cellStyle name="Percentuale 5 2" xfId="2064"/>
    <cellStyle name="Percentuale 5 2 2" xfId="2065"/>
    <cellStyle name="Percentuale 5 3" xfId="2066"/>
    <cellStyle name="Percentuale 6" xfId="2067"/>
    <cellStyle name="Risultato 1" xfId="2068"/>
    <cellStyle name="SAS FM Client calculated data cell (data entry table)" xfId="2069"/>
    <cellStyle name="SAS FM Client calculated data cell (data entry table) 2" xfId="2070"/>
    <cellStyle name="SAS FM Client calculated data cell (data entry table) 3" xfId="2071"/>
    <cellStyle name="SAS FM Client calculated data cell (data entry table) 3 2" xfId="2072"/>
    <cellStyle name="SAS FM Client calculated data cell (data entry table) 4" xfId="2073"/>
    <cellStyle name="SAS FM Client calculated data cell (read only table)" xfId="2074"/>
    <cellStyle name="SAS FM Client calculated data cell (read only table) 2" xfId="2075"/>
    <cellStyle name="SAS FM Client calculated data cell (read only table) 3" xfId="2076"/>
    <cellStyle name="SAS FM Client calculated data cell (read only table) 3 2" xfId="2077"/>
    <cellStyle name="SAS FM Client calculated data cell (read only table) 4" xfId="2078"/>
    <cellStyle name="SAS FM Column drillable header" xfId="2079"/>
    <cellStyle name="SAS FM Column drillable header 2" xfId="2080"/>
    <cellStyle name="SAS FM Column header" xfId="2081"/>
    <cellStyle name="SAS FM Column header 2" xfId="2082"/>
    <cellStyle name="SAS FM Drill path" xfId="2083"/>
    <cellStyle name="SAS FM Drill path 2" xfId="2084"/>
    <cellStyle name="SAS FM Invalid data cell" xfId="2085"/>
    <cellStyle name="SAS FM Invalid data cell 2" xfId="2086"/>
    <cellStyle name="SAS FM Invalid data cell 3" xfId="2087"/>
    <cellStyle name="SAS FM Invalid data cell 3 2" xfId="2088"/>
    <cellStyle name="SAS FM Invalid data cell 4" xfId="2089"/>
    <cellStyle name="SAS FM No query data cell" xfId="2090"/>
    <cellStyle name="SAS FM No query data cell 2" xfId="2091"/>
    <cellStyle name="SAS FM No query data cell 3" xfId="2092"/>
    <cellStyle name="SAS FM No query data cell 3 2" xfId="2093"/>
    <cellStyle name="SAS FM No query data cell 4" xfId="2094"/>
    <cellStyle name="SAS FM Protected member data cell" xfId="2095"/>
    <cellStyle name="SAS FM Protected member data cell 2" xfId="2096"/>
    <cellStyle name="SAS FM Protected member data cell 3" xfId="2097"/>
    <cellStyle name="SAS FM Protected member data cell 3 2" xfId="2098"/>
    <cellStyle name="SAS FM Protected member data cell 4" xfId="2099"/>
    <cellStyle name="SAS FM Read-only data cell (data entry table)" xfId="2100"/>
    <cellStyle name="SAS FM Read-only data cell (data entry table) 2" xfId="2101"/>
    <cellStyle name="SAS FM Read-only data cell (data entry table) 3" xfId="2102"/>
    <cellStyle name="SAS FM Read-only data cell (data entry table) 3 2" xfId="2103"/>
    <cellStyle name="SAS FM Read-only data cell (data entry table) 4" xfId="2104"/>
    <cellStyle name="SAS FM Read-only data cell (read-only table)" xfId="2105"/>
    <cellStyle name="SAS FM Read-only data cell (read-only table) 2" xfId="2106"/>
    <cellStyle name="SAS FM Read-only data cell (read-only table) 3" xfId="2107"/>
    <cellStyle name="SAS FM Read-only data cell (read-only table) 3 2" xfId="2108"/>
    <cellStyle name="SAS FM Read-only data cell (read-only table) 4" xfId="2109"/>
    <cellStyle name="SAS FM Row drillable header" xfId="2110"/>
    <cellStyle name="SAS FM Row drillable header 2" xfId="2111"/>
    <cellStyle name="SAS FM Row drillable header 2 2" xfId="2112"/>
    <cellStyle name="SAS FM Row drillable header 2 2 2" xfId="2113"/>
    <cellStyle name="SAS FM Row drillable header 3" xfId="2114"/>
    <cellStyle name="SAS FM Row drillable header 3 2" xfId="2115"/>
    <cellStyle name="SAS FM Row drillable header 3 3" xfId="2116"/>
    <cellStyle name="SAS FM Row drillable header 4" xfId="2117"/>
    <cellStyle name="SAS FM Row drillable header 4 2" xfId="2118"/>
    <cellStyle name="SAS FM Row drillable header 4 3" xfId="2119"/>
    <cellStyle name="SAS FM Row drillable header 4 4" xfId="2120"/>
    <cellStyle name="SAS FM Row drillable header 5" xfId="2121"/>
    <cellStyle name="SAS FM Row drillable header 6" xfId="2122"/>
    <cellStyle name="SAS FM Row header" xfId="2123"/>
    <cellStyle name="SAS FM Row header 2" xfId="2124"/>
    <cellStyle name="SAS FM Row header 2 2" xfId="2125"/>
    <cellStyle name="SAS FM Row header 2 2 2" xfId="2126"/>
    <cellStyle name="SAS FM Row header 3" xfId="2127"/>
    <cellStyle name="SAS FM Row header 4" xfId="2128"/>
    <cellStyle name="SAS FM Row header 4 2" xfId="2129"/>
    <cellStyle name="SAS FM Row header 4 3" xfId="2130"/>
    <cellStyle name="SAS FM Row header 5" xfId="2131"/>
    <cellStyle name="SAS FM Row header 5 2" xfId="2132"/>
    <cellStyle name="SAS FM Row header 5 3" xfId="2133"/>
    <cellStyle name="SAS FM Row header 6" xfId="2134"/>
    <cellStyle name="SAS FM Slicers" xfId="2135"/>
    <cellStyle name="SAS FM Slicers 2" xfId="2136"/>
    <cellStyle name="SAS FM Supplemented member data cell" xfId="2137"/>
    <cellStyle name="SAS FM Supplemented member data cell 2" xfId="2138"/>
    <cellStyle name="SAS FM Supplemented member data cell 3" xfId="2139"/>
    <cellStyle name="SAS FM Supplemented member data cell 3 2" xfId="2140"/>
    <cellStyle name="SAS FM Supplemented member data cell 4" xfId="2141"/>
    <cellStyle name="SAS FM Writeable data cell" xfId="2142"/>
    <cellStyle name="SAS FM Writeable data cell 2" xfId="2143"/>
    <cellStyle name="SAS FM Writeable data cell 3" xfId="2144"/>
    <cellStyle name="SAS FM Writeable data cell 3 2" xfId="2145"/>
    <cellStyle name="SAS FM Writeable data cell 4" xfId="2146"/>
    <cellStyle name="Testo avviso 2" xfId="2147"/>
    <cellStyle name="Testo descrittivo 2" xfId="2148"/>
    <cellStyle name="Testo descrittivo 2 2" xfId="2149"/>
    <cellStyle name="Titolo 1 2" xfId="2150"/>
    <cellStyle name="Titolo 1 2 2" xfId="2151"/>
    <cellStyle name="Titolo 2 2" xfId="2152"/>
    <cellStyle name="Titolo 2 2 2" xfId="2153"/>
    <cellStyle name="Titolo 3 2" xfId="2154"/>
    <cellStyle name="Titolo 3 2 2" xfId="2155"/>
    <cellStyle name="Titolo 4 2" xfId="2156"/>
    <cellStyle name="Titolo 4 2 2" xfId="2157"/>
    <cellStyle name="Titolo 5" xfId="2158"/>
    <cellStyle name="Titolo 5 2" xfId="2159"/>
    <cellStyle name="Titolo 5 2 2" xfId="2160"/>
    <cellStyle name="Titolo 6" xfId="2161"/>
    <cellStyle name="Totale 2" xfId="2162"/>
    <cellStyle name="Totale 2 2" xfId="2163"/>
    <cellStyle name="Valore non valido 2" xfId="2164"/>
    <cellStyle name="Valore tabella pivot" xfId="2165"/>
    <cellStyle name="Valore valido 2" xfId="2166"/>
    <cellStyle name="Valuta 2" xfId="2167"/>
    <cellStyle name="Valuta 3" xfId="2168"/>
    <cellStyle name="Valuta 3 2" xfId="2169"/>
    <cellStyle name="Valuta 3 2 2" xfId="2170"/>
    <cellStyle name="Valuta 3 2 2 2" xfId="2171"/>
    <cellStyle name="Valuta 3 2 3" xfId="2172"/>
    <cellStyle name="Valuta 3 3" xfId="2173"/>
    <cellStyle name="Valuta 3 3 2" xfId="2174"/>
    <cellStyle name="Valuta 3 4" xfId="2175"/>
    <cellStyle name="Valuta 3 4 2" xfId="2176"/>
    <cellStyle name="Valuta 3 5" xfId="21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gruppi\Ragioneria\angela\Amministrazione%20Trasparente\bilancio%20preventivo%20e%20consuntivo\2023\bpe%2023\bilancio_20230209_0937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Tot"/>
      <sheetName val="Dettaglio_CE_San"/>
      <sheetName val="Dettaglio_CE_LP_Ric"/>
      <sheetName val="NI-Ric"/>
      <sheetName val="ESTR_PREC"/>
      <sheetName val="NI-Soc"/>
      <sheetName val="Dettaglio_CE_LP_Soc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Rend_Finanz"/>
      <sheetName val="SKATS"/>
      <sheetName val="SKIRCCS_RIC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704</v>
          </cell>
          <cell r="C2" t="str">
            <v>ASST CENTRO SPECIALISTICO ORTOPEDICO TRAUMATOLOGICO GAETANO PINI/CTO</v>
          </cell>
        </row>
        <row r="3">
          <cell r="B3" t="str">
            <v>2023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>
        <row r="10">
          <cell r="N10" t="str">
            <v>4 ° cet 31/12/ 2022</v>
          </cell>
          <cell r="O10" t="str">
            <v>Preventivo al 31/12/2023</v>
          </cell>
          <cell r="R10" t="str">
            <v>Budget primo trimestre 2023</v>
          </cell>
        </row>
        <row r="11">
          <cell r="N11">
            <v>141339708</v>
          </cell>
          <cell r="O11">
            <v>141521519</v>
          </cell>
          <cell r="R11">
            <v>35471598</v>
          </cell>
        </row>
        <row r="31">
          <cell r="N31">
            <v>22049647</v>
          </cell>
          <cell r="O31">
            <v>21762886</v>
          </cell>
          <cell r="R31">
            <v>4469436</v>
          </cell>
        </row>
        <row r="98">
          <cell r="N98">
            <v>174734</v>
          </cell>
          <cell r="O98">
            <v>0</v>
          </cell>
          <cell r="R98">
            <v>0</v>
          </cell>
        </row>
        <row r="381">
          <cell r="N381">
            <v>5616625</v>
          </cell>
          <cell r="O381">
            <v>5616625</v>
          </cell>
          <cell r="R381">
            <v>1404159</v>
          </cell>
        </row>
        <row r="397">
          <cell r="N397">
            <v>141930954</v>
          </cell>
          <cell r="O397">
            <v>136433751</v>
          </cell>
          <cell r="R397">
            <v>34217655</v>
          </cell>
        </row>
        <row r="401">
          <cell r="N401">
            <v>29519826</v>
          </cell>
          <cell r="O401">
            <v>29122393</v>
          </cell>
          <cell r="R401">
            <v>7515736</v>
          </cell>
        </row>
        <row r="403">
          <cell r="N403">
            <v>29165214</v>
          </cell>
          <cell r="O403">
            <v>28817113</v>
          </cell>
          <cell r="R403">
            <v>7439396</v>
          </cell>
        </row>
        <row r="408">
          <cell r="N408">
            <v>14731032</v>
          </cell>
          <cell r="O408">
            <v>15835458</v>
          </cell>
          <cell r="R408">
            <v>3958866</v>
          </cell>
        </row>
        <row r="409">
          <cell r="N409">
            <v>0</v>
          </cell>
          <cell r="O409">
            <v>0</v>
          </cell>
        </row>
        <row r="410">
          <cell r="N410">
            <v>994560</v>
          </cell>
          <cell r="O410">
            <v>976489</v>
          </cell>
          <cell r="R410">
            <v>253887</v>
          </cell>
        </row>
        <row r="411">
          <cell r="N411">
            <v>467062</v>
          </cell>
          <cell r="O411">
            <v>467062</v>
          </cell>
          <cell r="R411">
            <v>116767</v>
          </cell>
        </row>
        <row r="412">
          <cell r="N412">
            <v>0</v>
          </cell>
          <cell r="O412">
            <v>0</v>
          </cell>
        </row>
        <row r="413">
          <cell r="N413">
            <v>0</v>
          </cell>
          <cell r="O413">
            <v>0</v>
          </cell>
        </row>
        <row r="414">
          <cell r="N414">
            <v>0</v>
          </cell>
          <cell r="O414">
            <v>0</v>
          </cell>
        </row>
        <row r="415">
          <cell r="N415">
            <v>47045</v>
          </cell>
          <cell r="O415">
            <v>47045</v>
          </cell>
          <cell r="R415">
            <v>12702</v>
          </cell>
        </row>
        <row r="416">
          <cell r="N416">
            <v>0</v>
          </cell>
          <cell r="O416">
            <v>0</v>
          </cell>
        </row>
        <row r="417">
          <cell r="N417">
            <v>0</v>
          </cell>
          <cell r="O417">
            <v>0</v>
          </cell>
        </row>
        <row r="418">
          <cell r="N418">
            <v>0</v>
          </cell>
          <cell r="O418">
            <v>0</v>
          </cell>
        </row>
        <row r="419">
          <cell r="N419">
            <v>7167</v>
          </cell>
          <cell r="O419">
            <v>6835</v>
          </cell>
          <cell r="R419">
            <v>1914</v>
          </cell>
        </row>
        <row r="420">
          <cell r="N420">
            <v>0</v>
          </cell>
          <cell r="O420">
            <v>0</v>
          </cell>
        </row>
        <row r="421">
          <cell r="N421">
            <v>0</v>
          </cell>
          <cell r="O421">
            <v>0</v>
          </cell>
        </row>
        <row r="422">
          <cell r="N422">
            <v>86032</v>
          </cell>
          <cell r="O422">
            <v>86032</v>
          </cell>
          <cell r="R422">
            <v>24031</v>
          </cell>
        </row>
        <row r="423">
          <cell r="N423">
            <v>0</v>
          </cell>
          <cell r="O423">
            <v>0</v>
          </cell>
        </row>
        <row r="424">
          <cell r="N424">
            <v>0</v>
          </cell>
          <cell r="O424">
            <v>0</v>
          </cell>
        </row>
        <row r="425">
          <cell r="N425">
            <v>0</v>
          </cell>
          <cell r="O425">
            <v>0</v>
          </cell>
        </row>
        <row r="426">
          <cell r="N426">
            <v>0</v>
          </cell>
          <cell r="O426">
            <v>0</v>
          </cell>
        </row>
        <row r="427">
          <cell r="N427">
            <v>0</v>
          </cell>
          <cell r="O427">
            <v>0</v>
          </cell>
        </row>
        <row r="428">
          <cell r="N428">
            <v>0</v>
          </cell>
          <cell r="O428">
            <v>0</v>
          </cell>
        </row>
        <row r="429">
          <cell r="O429">
            <v>626810</v>
          </cell>
          <cell r="R429">
            <v>168505</v>
          </cell>
        </row>
        <row r="435">
          <cell r="N435">
            <v>473345</v>
          </cell>
          <cell r="O435">
            <v>407503</v>
          </cell>
          <cell r="R435">
            <v>110026</v>
          </cell>
        </row>
        <row r="436">
          <cell r="N436">
            <v>319540</v>
          </cell>
          <cell r="O436">
            <v>310540</v>
          </cell>
          <cell r="R436">
            <v>82276</v>
          </cell>
        </row>
        <row r="437">
          <cell r="N437">
            <v>112837</v>
          </cell>
          <cell r="O437">
            <v>128850</v>
          </cell>
          <cell r="R437">
            <v>34789</v>
          </cell>
        </row>
        <row r="438">
          <cell r="N438">
            <v>0</v>
          </cell>
          <cell r="O438">
            <v>0</v>
          </cell>
        </row>
        <row r="447">
          <cell r="N447">
            <v>102782</v>
          </cell>
          <cell r="O447">
            <v>102782</v>
          </cell>
          <cell r="R447">
            <v>27751</v>
          </cell>
        </row>
        <row r="451">
          <cell r="O451">
            <v>0</v>
          </cell>
        </row>
        <row r="452">
          <cell r="O452">
            <v>0</v>
          </cell>
        </row>
        <row r="453">
          <cell r="N453">
            <v>43541</v>
          </cell>
          <cell r="O453">
            <v>43541</v>
          </cell>
          <cell r="R453">
            <v>11756</v>
          </cell>
        </row>
        <row r="454">
          <cell r="N454">
            <v>7032103</v>
          </cell>
          <cell r="O454">
            <v>6097752</v>
          </cell>
          <cell r="R454">
            <v>1646393</v>
          </cell>
        </row>
        <row r="477">
          <cell r="N477">
            <v>354612</v>
          </cell>
          <cell r="O477">
            <v>305280</v>
          </cell>
          <cell r="R477">
            <v>76340</v>
          </cell>
        </row>
        <row r="498">
          <cell r="N498">
            <v>35464327</v>
          </cell>
          <cell r="O498">
            <v>31026660</v>
          </cell>
          <cell r="R498">
            <v>8099295</v>
          </cell>
        </row>
        <row r="888">
          <cell r="N888">
            <v>1530390</v>
          </cell>
          <cell r="O888">
            <v>1271437</v>
          </cell>
          <cell r="R888">
            <v>323131</v>
          </cell>
        </row>
        <row r="901">
          <cell r="N901">
            <v>56287</v>
          </cell>
          <cell r="O901">
            <v>0</v>
          </cell>
        </row>
        <row r="906">
          <cell r="N906">
            <v>118341</v>
          </cell>
          <cell r="O906">
            <v>180000</v>
          </cell>
          <cell r="R906">
            <v>45000</v>
          </cell>
        </row>
        <row r="909">
          <cell r="O909">
            <v>0</v>
          </cell>
        </row>
        <row r="920">
          <cell r="N920">
            <v>4706242</v>
          </cell>
          <cell r="O920">
            <v>4692520</v>
          </cell>
          <cell r="R920">
            <v>1173130</v>
          </cell>
        </row>
        <row r="958">
          <cell r="N958">
            <v>19299255</v>
          </cell>
          <cell r="O958">
            <v>15782318</v>
          </cell>
          <cell r="R958">
            <v>3924164</v>
          </cell>
        </row>
        <row r="987">
          <cell r="N987">
            <v>379800</v>
          </cell>
          <cell r="O987">
            <v>234191</v>
          </cell>
          <cell r="R987">
            <v>58550</v>
          </cell>
        </row>
        <row r="996">
          <cell r="N996">
            <v>0</v>
          </cell>
          <cell r="O996">
            <v>0</v>
          </cell>
        </row>
        <row r="997">
          <cell r="N997">
            <v>0</v>
          </cell>
          <cell r="O997">
            <v>0</v>
          </cell>
        </row>
        <row r="999">
          <cell r="N999">
            <v>240684</v>
          </cell>
          <cell r="O999">
            <v>100000</v>
          </cell>
          <cell r="R999">
            <v>25000</v>
          </cell>
        </row>
        <row r="1000">
          <cell r="N1000">
            <v>42624</v>
          </cell>
          <cell r="O1000">
            <v>37699</v>
          </cell>
          <cell r="R1000">
            <v>9425</v>
          </cell>
        </row>
        <row r="1020">
          <cell r="N1020">
            <v>3657201</v>
          </cell>
          <cell r="O1020">
            <v>3481620</v>
          </cell>
          <cell r="R1020">
            <v>870406</v>
          </cell>
        </row>
        <row r="1033">
          <cell r="N1033">
            <v>711722</v>
          </cell>
          <cell r="O1033">
            <v>711722</v>
          </cell>
          <cell r="R1033">
            <v>177931</v>
          </cell>
        </row>
        <row r="1048">
          <cell r="N1048">
            <v>60841762</v>
          </cell>
          <cell r="O1048">
            <v>61980183</v>
          </cell>
          <cell r="R1048">
            <v>15015849</v>
          </cell>
        </row>
        <row r="1383">
          <cell r="N1383">
            <v>1483347</v>
          </cell>
          <cell r="O1383">
            <v>1454181</v>
          </cell>
          <cell r="R1383">
            <v>372389</v>
          </cell>
        </row>
        <row r="1606">
          <cell r="N1606">
            <v>0</v>
          </cell>
          <cell r="O1606">
            <v>0</v>
          </cell>
          <cell r="R1606">
            <v>0</v>
          </cell>
        </row>
        <row r="1728">
          <cell r="N1728">
            <v>5022067</v>
          </cell>
          <cell r="O1728">
            <v>5087768</v>
          </cell>
          <cell r="R1728">
            <v>1253943</v>
          </cell>
        </row>
        <row r="1745">
          <cell r="N1745">
            <v>140508074</v>
          </cell>
          <cell r="O1745">
            <v>135776910</v>
          </cell>
          <cell r="R1745">
            <v>34022408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C34">
            <v>0</v>
          </cell>
          <cell r="D34">
            <v>0</v>
          </cell>
          <cell r="E34">
            <v>0</v>
          </cell>
        </row>
        <row r="37">
          <cell r="C37">
            <v>22049647</v>
          </cell>
          <cell r="D37">
            <v>21762886</v>
          </cell>
          <cell r="E37">
            <v>-286761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R66"/>
  <sheetViews>
    <sheetView showGridLines="0" tabSelected="1" view="pageBreakPreview" zoomScale="60" zoomScaleNormal="90" workbookViewId="0">
      <selection activeCell="S11" sqref="S11"/>
    </sheetView>
  </sheetViews>
  <sheetFormatPr defaultColWidth="11.42578125" defaultRowHeight="16.5" x14ac:dyDescent="0.3"/>
  <cols>
    <col min="1" max="1" width="25" style="2" customWidth="1"/>
    <col min="2" max="2" width="39.85546875" style="2" customWidth="1"/>
    <col min="3" max="3" width="17" style="2" customWidth="1"/>
    <col min="4" max="4" width="15.140625" style="2" customWidth="1"/>
    <col min="5" max="5" width="14.42578125" style="2" customWidth="1"/>
    <col min="6" max="6" width="8.42578125" style="2" customWidth="1"/>
    <col min="7" max="7" width="12.7109375" style="2" customWidth="1"/>
    <col min="8" max="8" width="16" style="2" customWidth="1"/>
    <col min="9" max="9" width="13.140625" style="2" hidden="1" customWidth="1"/>
    <col min="10" max="11" width="11.42578125" style="2" customWidth="1"/>
    <col min="12" max="13" width="9.140625" style="3" hidden="1" customWidth="1"/>
    <col min="14" max="14" width="26.28515625" style="3" hidden="1" customWidth="1"/>
    <col min="15" max="15" width="42.85546875" style="3" hidden="1" customWidth="1"/>
    <col min="16" max="18" width="9.140625" style="3" hidden="1" customWidth="1"/>
    <col min="19" max="16384" width="11.42578125" style="2"/>
  </cols>
  <sheetData>
    <row r="1" spans="1:18" ht="46.5" customHeight="1" x14ac:dyDescent="0.3">
      <c r="A1" s="1" t="str">
        <f>"AZIENDE SOCIO SANITARIE TERRITORIALI - INDICATORI DI BILANCIO " &amp; ([1]Info!$B$5) &amp; " " &amp;[1]Info!$B$3</f>
        <v>AZIENDE SOCIO SANITARIE TERRITORIALI - INDICATORI DI BILANCIO Preventivo 2023</v>
      </c>
      <c r="B1" s="1"/>
      <c r="C1" s="1"/>
      <c r="D1" s="1"/>
      <c r="E1" s="1"/>
      <c r="F1" s="1"/>
      <c r="G1" s="1"/>
      <c r="H1" s="1"/>
      <c r="I1" s="1"/>
      <c r="L1" s="3" t="s">
        <v>0</v>
      </c>
      <c r="M1" s="3" t="s">
        <v>0</v>
      </c>
      <c r="N1" s="3" t="s">
        <v>0</v>
      </c>
      <c r="O1" s="3" t="s">
        <v>0</v>
      </c>
      <c r="P1" s="3">
        <v>0</v>
      </c>
      <c r="Q1" s="3">
        <v>0</v>
      </c>
      <c r="R1" s="3">
        <v>0</v>
      </c>
    </row>
    <row r="2" spans="1:18" x14ac:dyDescent="0.3">
      <c r="A2" s="4" t="str">
        <f>[1]Info!$B$2</f>
        <v>704</v>
      </c>
      <c r="B2" s="5" t="str">
        <f>[1]Info!$C$2</f>
        <v>ASST CENTRO SPECIALISTICO ORTOPEDICO TRAUMATOLOGICO GAETANO PINI/CTO</v>
      </c>
      <c r="L2" s="3" t="s">
        <v>0</v>
      </c>
      <c r="M2" s="3" t="s">
        <v>0</v>
      </c>
      <c r="N2" s="3" t="s">
        <v>0</v>
      </c>
      <c r="O2" s="3" t="s">
        <v>0</v>
      </c>
      <c r="P2" s="3">
        <v>0</v>
      </c>
      <c r="Q2" s="3">
        <v>0</v>
      </c>
      <c r="R2" s="3">
        <v>0</v>
      </c>
    </row>
    <row r="3" spans="1:18" ht="19.5" customHeight="1" x14ac:dyDescent="0.3">
      <c r="L3" s="3" t="s">
        <v>0</v>
      </c>
      <c r="M3" s="3" t="s">
        <v>0</v>
      </c>
      <c r="N3" s="3" t="s">
        <v>0</v>
      </c>
      <c r="O3" s="3" t="s">
        <v>0</v>
      </c>
      <c r="P3" s="3">
        <v>0</v>
      </c>
      <c r="Q3" s="3">
        <v>0</v>
      </c>
      <c r="R3" s="3">
        <v>0</v>
      </c>
    </row>
    <row r="4" spans="1:18" ht="50.25" customHeight="1" x14ac:dyDescent="0.3">
      <c r="A4" s="6" t="s">
        <v>1</v>
      </c>
      <c r="C4" s="7" t="str">
        <f>+'[1]NI-San'!N10</f>
        <v>4 ° cet 31/12/ 2022</v>
      </c>
      <c r="D4" s="8" t="str">
        <f>+'[1]NI-San'!O10</f>
        <v>Preventivo al 31/12/2023</v>
      </c>
      <c r="E4" s="8" t="str">
        <f>'[1]NI-San'!R10</f>
        <v>Budget primo trimestre 2023</v>
      </c>
      <c r="F4" s="9"/>
      <c r="G4" s="10" t="str">
        <f>+C4</f>
        <v>4 ° cet 31/12/ 2022</v>
      </c>
      <c r="H4" s="10" t="str">
        <f>+D4</f>
        <v>Preventivo al 31/12/2023</v>
      </c>
      <c r="I4" s="10" t="str">
        <f>E4</f>
        <v>Budget primo trimestre 2023</v>
      </c>
      <c r="L4" s="3" t="s">
        <v>0</v>
      </c>
      <c r="M4" s="3" t="s">
        <v>0</v>
      </c>
      <c r="N4" s="3" t="s">
        <v>0</v>
      </c>
      <c r="O4" s="3" t="s">
        <v>0</v>
      </c>
      <c r="P4" s="3">
        <v>0</v>
      </c>
      <c r="Q4" s="3">
        <v>0</v>
      </c>
      <c r="R4" s="3">
        <v>0</v>
      </c>
    </row>
    <row r="5" spans="1:18" ht="16.5" customHeight="1" x14ac:dyDescent="0.3">
      <c r="L5" s="11" t="s">
        <v>2</v>
      </c>
      <c r="M5" s="11" t="s">
        <v>3</v>
      </c>
      <c r="N5" s="11" t="s">
        <v>4</v>
      </c>
      <c r="O5" s="11" t="s">
        <v>5</v>
      </c>
      <c r="P5" s="11" t="s">
        <v>6</v>
      </c>
      <c r="Q5" s="11" t="s">
        <v>7</v>
      </c>
      <c r="R5" s="12" t="s">
        <v>8</v>
      </c>
    </row>
    <row r="6" spans="1:18" ht="16.5" customHeight="1" x14ac:dyDescent="0.3">
      <c r="A6" s="13" t="s">
        <v>9</v>
      </c>
      <c r="B6" s="14" t="s">
        <v>10</v>
      </c>
      <c r="C6" s="15">
        <f>+'[1]NI-San'!$N$1048+'[1]NI-San'!$N$901+'[1]NI-San'!$N$906+'[1]NI-San'!$N$909+'[1]NI-San'!$N$996+'[1]NI-San'!$N$997+'[1]NI-San'!$N$999+'[1]NI-San'!$N$1000</f>
        <v>61299698</v>
      </c>
      <c r="D6" s="15">
        <f>+'[1]NI-San'!$O$1048+'[1]NI-San'!$O$901+'[1]NI-San'!$O$906+'[1]NI-San'!$O$909+'[1]NI-San'!$O$996+'[1]NI-San'!$O$997+'[1]NI-San'!$O$999+'[1]NI-San'!$O$1000</f>
        <v>62297882</v>
      </c>
      <c r="E6" s="15">
        <f>+'[1]NI-San'!$R$1048+'[1]NI-San'!$R$901+'[1]NI-San'!$R$906+'[1]NI-San'!$R$909+'[1]NI-San'!$R$996+'[1]NI-San'!$R$997+'[1]NI-San'!$R$999+'[1]NI-San'!$R$1000</f>
        <v>15095274</v>
      </c>
      <c r="F6" s="16"/>
      <c r="G6" s="17">
        <f>IF(C7=0,0,+C6/C7)</f>
        <v>0.54009162148832324</v>
      </c>
      <c r="H6" s="17">
        <f>IF(D7=0,0,+D6/D7)</f>
        <v>0.54579276369485286</v>
      </c>
      <c r="I6" s="17">
        <f>+E6/E7</f>
        <v>0.51000988140990455</v>
      </c>
      <c r="L6" s="11" t="str">
        <f>[1]Info!B2</f>
        <v>704</v>
      </c>
      <c r="M6" s="11" t="str">
        <f>C4</f>
        <v>4 ° cet 31/12/ 2022</v>
      </c>
      <c r="N6" s="11" t="str">
        <f>LEFT(A6,12)</f>
        <v>Indicatore 1</v>
      </c>
      <c r="O6" s="11" t="str">
        <f>B6&amp;" / "&amp;B7</f>
        <v>Costi del personale / Ricavi della gestione caratteristica</v>
      </c>
      <c r="P6" s="18">
        <f>C6</f>
        <v>61299698</v>
      </c>
      <c r="Q6" s="19">
        <f>C7</f>
        <v>113498702</v>
      </c>
      <c r="R6" s="12">
        <f>G6</f>
        <v>0.54009162148832324</v>
      </c>
    </row>
    <row r="7" spans="1:18" ht="16.5" customHeight="1" x14ac:dyDescent="0.3">
      <c r="A7" s="13"/>
      <c r="B7" s="20" t="s">
        <v>11</v>
      </c>
      <c r="C7" s="21">
        <f>+'[1]NI-San'!$N$11-'[1]NI-San'!$N$31-'[1]NI-San'!$N$381-'[1]NI-San'!$N$98</f>
        <v>113498702</v>
      </c>
      <c r="D7" s="21">
        <f>+'[1]NI-San'!$O$11-'[1]NI-San'!$O$31-'[1]NI-San'!$O$381-'[1]NI-San'!$O$98</f>
        <v>114142008</v>
      </c>
      <c r="E7" s="21">
        <f>+'[1]NI-San'!$R$11-'[1]NI-San'!$R$31-'[1]NI-San'!$R$381-'[1]NI-San'!$R$98</f>
        <v>29598003</v>
      </c>
      <c r="F7" s="22"/>
      <c r="G7" s="23"/>
      <c r="H7" s="23"/>
      <c r="I7" s="23"/>
      <c r="L7" s="11" t="str">
        <f t="shared" ref="L7:M22" si="0">L6</f>
        <v>704</v>
      </c>
      <c r="M7" s="11" t="str">
        <f t="shared" si="0"/>
        <v>4 ° cet 31/12/ 2022</v>
      </c>
      <c r="N7" s="11" t="str">
        <f>LEFT(A9,12)</f>
        <v>Indicatore 2</v>
      </c>
      <c r="O7" s="11" t="str">
        <f>B9&amp;" / "&amp;B10</f>
        <v>Costi per beni e servizi / Ricavi della gestione caratteristica</v>
      </c>
      <c r="P7" s="18">
        <f>C9</f>
        <v>70836423</v>
      </c>
      <c r="Q7" s="19">
        <f>C10</f>
        <v>113498702</v>
      </c>
      <c r="R7" s="12">
        <f>G9</f>
        <v>0.62411659121881413</v>
      </c>
    </row>
    <row r="8" spans="1:18" ht="16.5" customHeight="1" x14ac:dyDescent="0.3">
      <c r="B8" s="24"/>
      <c r="C8" s="25"/>
      <c r="D8" s="25"/>
      <c r="E8" s="25"/>
      <c r="G8" s="26"/>
      <c r="H8" s="26"/>
      <c r="I8" s="26"/>
      <c r="L8" s="11" t="str">
        <f t="shared" si="0"/>
        <v>704</v>
      </c>
      <c r="M8" s="11" t="str">
        <f t="shared" si="0"/>
        <v>4 ° cet 31/12/ 2022</v>
      </c>
      <c r="N8" s="11" t="str">
        <f>LEFT(A12,19)</f>
        <v>Sottoindicatore 2.1</v>
      </c>
      <c r="O8" s="11" t="str">
        <f>B12&amp;" / "&amp;B13</f>
        <v>Acquisti di beni sanitari / Ricavi della gestione caratteristica</v>
      </c>
      <c r="P8" s="18">
        <f>C12</f>
        <v>29165214</v>
      </c>
      <c r="Q8" s="19">
        <f>C13</f>
        <v>113498702</v>
      </c>
      <c r="R8" s="12">
        <f>G12</f>
        <v>0.25696517657091794</v>
      </c>
    </row>
    <row r="9" spans="1:18" ht="16.5" customHeight="1" x14ac:dyDescent="0.3">
      <c r="A9" s="13" t="s">
        <v>12</v>
      </c>
      <c r="B9" s="14" t="s">
        <v>13</v>
      </c>
      <c r="C9" s="27">
        <f>+'[1]NI-San'!$N$401+'[1]NI-San'!$N$498+'[1]NI-San'!$N$1020+'[1]NI-San'!$N$1033+'[1]NI-San'!$N$1383</f>
        <v>70836423</v>
      </c>
      <c r="D9" s="27">
        <f>+'[1]NI-San'!$O$401+'[1]NI-San'!$O$498+'[1]NI-San'!$O$1020+'[1]NI-San'!$O$1033+'[1]NI-San'!$O$1383</f>
        <v>65796576</v>
      </c>
      <c r="E9" s="27">
        <f>+'[1]NI-San'!$R$401+'[1]NI-San'!$R$498+'[1]NI-San'!$R$1020+'[1]NI-San'!$R$1033+'[1]NI-San'!$R$1383</f>
        <v>17035757</v>
      </c>
      <c r="F9" s="16"/>
      <c r="G9" s="17">
        <f>IF(C10=0,0,+C9/C10)</f>
        <v>0.62411659121881413</v>
      </c>
      <c r="H9" s="17">
        <f>IF(D10=0,0,+D9/D10)</f>
        <v>0.57644487908430697</v>
      </c>
      <c r="I9" s="17">
        <f>+E9/E10</f>
        <v>0.57557116268959096</v>
      </c>
      <c r="L9" s="11" t="str">
        <f t="shared" si="0"/>
        <v>704</v>
      </c>
      <c r="M9" s="11" t="str">
        <f t="shared" si="0"/>
        <v>4 ° cet 31/12/ 2022</v>
      </c>
      <c r="N9" s="11" t="str">
        <f>LEFT(A15,21)</f>
        <v>Sottoindicatore 2.1.1</v>
      </c>
      <c r="O9" s="11" t="str">
        <f>B15&amp;" / "&amp;B16</f>
        <v>Farmaci ed emoderivati / Ricavi della gestione caratteristica</v>
      </c>
      <c r="P9" s="18">
        <f>C15</f>
        <v>16332898</v>
      </c>
      <c r="Q9" s="19">
        <f>C16</f>
        <v>113498702</v>
      </c>
      <c r="R9" s="12">
        <f>G15</f>
        <v>0.14390383072398485</v>
      </c>
    </row>
    <row r="10" spans="1:18" ht="16.5" customHeight="1" x14ac:dyDescent="0.3">
      <c r="A10" s="13"/>
      <c r="B10" s="20" t="s">
        <v>11</v>
      </c>
      <c r="C10" s="21">
        <f>+C7</f>
        <v>113498702</v>
      </c>
      <c r="D10" s="21">
        <f>+D7</f>
        <v>114142008</v>
      </c>
      <c r="E10" s="21">
        <f>+E7</f>
        <v>29598003</v>
      </c>
      <c r="F10" s="22"/>
      <c r="G10" s="23"/>
      <c r="H10" s="23"/>
      <c r="I10" s="23"/>
      <c r="L10" s="11" t="str">
        <f t="shared" si="0"/>
        <v>704</v>
      </c>
      <c r="M10" s="11" t="str">
        <f t="shared" si="0"/>
        <v>4 ° cet 31/12/ 2022</v>
      </c>
      <c r="N10" s="11" t="str">
        <f>LEFT(A18,21)</f>
        <v>Sottoindicatore 2.1.2</v>
      </c>
      <c r="O10" s="11" t="str">
        <f>B18&amp;" / "&amp;B19</f>
        <v>Materiali diagnostici / Ricavi della gestione caratteristica</v>
      </c>
      <c r="P10" s="18">
        <f>C18</f>
        <v>905722</v>
      </c>
      <c r="Q10" s="19">
        <f>C19</f>
        <v>113498702</v>
      </c>
      <c r="R10" s="12">
        <f>G18</f>
        <v>7.9800207759204156E-3</v>
      </c>
    </row>
    <row r="11" spans="1:18" ht="16.5" customHeight="1" x14ac:dyDescent="0.3">
      <c r="B11" s="24"/>
      <c r="C11" s="25"/>
      <c r="D11" s="25"/>
      <c r="E11" s="25"/>
      <c r="G11" s="28"/>
      <c r="H11" s="28"/>
      <c r="I11" s="28"/>
      <c r="L11" s="11" t="str">
        <f t="shared" si="0"/>
        <v>704</v>
      </c>
      <c r="M11" s="11" t="str">
        <f t="shared" si="0"/>
        <v>4 ° cet 31/12/ 2022</v>
      </c>
      <c r="N11" s="11" t="str">
        <f>LEFT(A21,21)</f>
        <v>Sottoindicatore 2.1.3</v>
      </c>
      <c r="O11" s="11" t="str">
        <f>B21&amp;" / "&amp;B22</f>
        <v>Presidi chirurgici e materiali sanitari / Ricavi della gestione caratteristica</v>
      </c>
      <c r="P11" s="18">
        <f>C21</f>
        <v>102782</v>
      </c>
      <c r="Q11" s="19">
        <f>C22</f>
        <v>113498702</v>
      </c>
      <c r="R11" s="12">
        <f>G21</f>
        <v>9.0557863824733431E-4</v>
      </c>
    </row>
    <row r="12" spans="1:18" ht="16.5" customHeight="1" x14ac:dyDescent="0.3">
      <c r="A12" s="13" t="s">
        <v>14</v>
      </c>
      <c r="B12" s="29" t="s">
        <v>15</v>
      </c>
      <c r="C12" s="30">
        <f>+'[1]NI-San'!N403</f>
        <v>29165214</v>
      </c>
      <c r="D12" s="30">
        <f>+'[1]NI-San'!O403</f>
        <v>28817113</v>
      </c>
      <c r="E12" s="30">
        <f>+'[1]NI-San'!R403</f>
        <v>7439396</v>
      </c>
      <c r="F12" s="31"/>
      <c r="G12" s="17">
        <f>IF(C13=0,0,+C12/C13)</f>
        <v>0.25696517657091794</v>
      </c>
      <c r="H12" s="17">
        <f>IF(D13=0,0,+D12/D13)</f>
        <v>0.25246719857950983</v>
      </c>
      <c r="I12" s="32">
        <f>+E12/E13</f>
        <v>0.25134790343794478</v>
      </c>
      <c r="L12" s="11" t="str">
        <f t="shared" si="0"/>
        <v>704</v>
      </c>
      <c r="M12" s="11" t="str">
        <f t="shared" si="0"/>
        <v>4 ° cet 31/12/ 2022</v>
      </c>
      <c r="N12" s="11" t="str">
        <f>LEFT(A24,21)</f>
        <v>Sottoindicatore 2.1.4</v>
      </c>
      <c r="O12" s="11" t="str">
        <f>B24&amp;" / "&amp;B25</f>
        <v>Materiali protesici / Ricavi della gestione caratteristica</v>
      </c>
      <c r="P12" s="18">
        <f>C24</f>
        <v>7075644</v>
      </c>
      <c r="Q12" s="19">
        <f>C25</f>
        <v>113498702</v>
      </c>
      <c r="R12" s="12">
        <f>G24</f>
        <v>6.234118871244889E-2</v>
      </c>
    </row>
    <row r="13" spans="1:18" ht="16.5" customHeight="1" x14ac:dyDescent="0.3">
      <c r="A13" s="13"/>
      <c r="B13" s="33" t="s">
        <v>11</v>
      </c>
      <c r="C13" s="34">
        <f>+C10</f>
        <v>113498702</v>
      </c>
      <c r="D13" s="34">
        <f>+D10</f>
        <v>114142008</v>
      </c>
      <c r="E13" s="34">
        <f>+E10</f>
        <v>29598003</v>
      </c>
      <c r="F13" s="35"/>
      <c r="G13" s="36"/>
      <c r="H13" s="37"/>
      <c r="I13" s="37"/>
      <c r="L13" s="11" t="str">
        <f t="shared" si="0"/>
        <v>704</v>
      </c>
      <c r="M13" s="11" t="str">
        <f t="shared" si="0"/>
        <v>4 ° cet 31/12/ 2022</v>
      </c>
      <c r="N13" s="11" t="str">
        <f>LEFT(A27,19)</f>
        <v>Sottoindicatore 2.2</v>
      </c>
      <c r="O13" s="11" t="str">
        <f>B27&amp;" / "&amp;B28</f>
        <v>Acquisti di beni non sanitari / Ricavi della gestione caratteristica</v>
      </c>
      <c r="P13" s="18">
        <f>C27</f>
        <v>354612</v>
      </c>
      <c r="Q13" s="19">
        <f>C28</f>
        <v>113498702</v>
      </c>
      <c r="R13" s="12">
        <f>G27</f>
        <v>3.1243705324489083E-3</v>
      </c>
    </row>
    <row r="14" spans="1:18" ht="16.5" customHeight="1" x14ac:dyDescent="0.3">
      <c r="A14" s="6"/>
      <c r="B14" s="24"/>
      <c r="C14" s="25"/>
      <c r="D14" s="25"/>
      <c r="E14" s="25"/>
      <c r="G14" s="38"/>
      <c r="H14" s="38"/>
      <c r="I14" s="38"/>
      <c r="L14" s="11" t="str">
        <f t="shared" si="0"/>
        <v>704</v>
      </c>
      <c r="M14" s="11" t="str">
        <f t="shared" si="0"/>
        <v>4 ° cet 31/12/ 2022</v>
      </c>
      <c r="N14" s="11" t="str">
        <f>LEFT(A30,19)</f>
        <v>Sottoindicatore 2.3</v>
      </c>
      <c r="O14" s="11" t="str">
        <f>B30&amp;" / "&amp;B31</f>
        <v>Consulenze, Collaborazioni,  Interinale e altre prestazioni di lavoro sanitarie e sociosanitarie / Ricavi della gestione caratteristica</v>
      </c>
      <c r="P14" s="18">
        <f>C30</f>
        <v>1530390</v>
      </c>
      <c r="Q14" s="19">
        <f>C31</f>
        <v>113498702</v>
      </c>
      <c r="R14" s="12">
        <f>G30</f>
        <v>1.3483766536819073E-2</v>
      </c>
    </row>
    <row r="15" spans="1:18" ht="16.5" customHeight="1" x14ac:dyDescent="0.3">
      <c r="A15" s="13" t="s">
        <v>16</v>
      </c>
      <c r="B15" s="39" t="s">
        <v>17</v>
      </c>
      <c r="C15" s="40">
        <f>SUM('[1]NI-San'!N406:N429)</f>
        <v>16332898</v>
      </c>
      <c r="D15" s="40">
        <f>SUM('[1]NI-San'!O406:O429)</f>
        <v>18045731</v>
      </c>
      <c r="E15" s="40">
        <f>SUM('[1]NI-San'!R406:R429)</f>
        <v>4536672</v>
      </c>
      <c r="F15" s="41"/>
      <c r="G15" s="17">
        <f>IF(C16=0,0,+C15/C16)</f>
        <v>0.14390383072398485</v>
      </c>
      <c r="H15" s="17">
        <f>IF(D16=0,0,+D15/D16)</f>
        <v>0.15809894460591581</v>
      </c>
      <c r="I15" s="42">
        <f>+E15/E16</f>
        <v>0.15327628691705991</v>
      </c>
      <c r="L15" s="11" t="str">
        <f t="shared" si="0"/>
        <v>704</v>
      </c>
      <c r="M15" s="11" t="str">
        <f t="shared" si="0"/>
        <v>4 ° cet 31/12/ 2022</v>
      </c>
      <c r="N15" s="11" t="str">
        <f>LEFT(A33,19)</f>
        <v>Sottoindicatore 2.4</v>
      </c>
      <c r="O15" s="11" t="str">
        <f>B33&amp;" / "&amp;B34</f>
        <v>Altri servizi sanitari e sociosanitari a rilevanza sanitaria / Ricavi della gestione caratteristica</v>
      </c>
      <c r="P15" s="18">
        <f>C33</f>
        <v>4706242</v>
      </c>
      <c r="Q15" s="19">
        <f>C34</f>
        <v>113498702</v>
      </c>
      <c r="R15" s="12">
        <f>G33</f>
        <v>4.1465161425370309E-2</v>
      </c>
    </row>
    <row r="16" spans="1:18" ht="16.5" customHeight="1" x14ac:dyDescent="0.3">
      <c r="A16" s="13"/>
      <c r="B16" s="43" t="s">
        <v>11</v>
      </c>
      <c r="C16" s="44">
        <f>+C13</f>
        <v>113498702</v>
      </c>
      <c r="D16" s="44">
        <f>+D13</f>
        <v>114142008</v>
      </c>
      <c r="E16" s="44">
        <f>+E13</f>
        <v>29598003</v>
      </c>
      <c r="F16" s="45"/>
      <c r="G16" s="46"/>
      <c r="H16" s="47"/>
      <c r="I16" s="47"/>
      <c r="L16" s="11" t="str">
        <f t="shared" si="0"/>
        <v>704</v>
      </c>
      <c r="M16" s="11" t="str">
        <f t="shared" si="0"/>
        <v>4 ° cet 31/12/ 2022</v>
      </c>
      <c r="N16" s="11" t="str">
        <f>LEFT(A36,19)</f>
        <v>Sottoindicatore 2.5</v>
      </c>
      <c r="O16" s="11" t="str">
        <f>B36&amp;" / "&amp;B37</f>
        <v>Servizi non sanitari / Ricavi della gestione caratteristica</v>
      </c>
      <c r="P16" s="18">
        <f>C36</f>
        <v>19299255</v>
      </c>
      <c r="Q16" s="19">
        <f>C37</f>
        <v>113498702</v>
      </c>
      <c r="R16" s="12">
        <f>G36</f>
        <v>0.17003943357872056</v>
      </c>
    </row>
    <row r="17" spans="1:18" ht="16.5" customHeight="1" x14ac:dyDescent="0.3">
      <c r="A17" s="48"/>
      <c r="B17" s="48"/>
      <c r="C17" s="49"/>
      <c r="D17" s="49"/>
      <c r="E17" s="49"/>
      <c r="F17" s="48"/>
      <c r="G17" s="38"/>
      <c r="H17" s="38"/>
      <c r="I17" s="38"/>
      <c r="L17" s="11" t="str">
        <f t="shared" si="0"/>
        <v>704</v>
      </c>
      <c r="M17" s="11" t="str">
        <f t="shared" si="0"/>
        <v>4 ° cet 31/12/ 2022</v>
      </c>
      <c r="N17" s="11" t="str">
        <f>LEFT(A39,20)</f>
        <v>Sottoindicatore 2.6:</v>
      </c>
      <c r="O17" s="11" t="str">
        <f>B39&amp;" / "&amp;B40</f>
        <v>Consulenze, Collaborazioni,  Interinale e altre prestazioni di lavoro non sanitarie / Ricavi della gestione caratteristica</v>
      </c>
      <c r="P17" s="18">
        <f>C39</f>
        <v>379800</v>
      </c>
      <c r="Q17" s="19">
        <f>C40</f>
        <v>113498702</v>
      </c>
      <c r="R17" s="12">
        <f>G39</f>
        <v>3.346293775236302E-3</v>
      </c>
    </row>
    <row r="18" spans="1:18" ht="16.5" customHeight="1" x14ac:dyDescent="0.3">
      <c r="A18" s="13" t="s">
        <v>18</v>
      </c>
      <c r="B18" s="39" t="s">
        <v>19</v>
      </c>
      <c r="C18" s="40">
        <f>+'[1]NI-San'!N435+'[1]NI-San'!N436+'[1]NI-San'!N437</f>
        <v>905722</v>
      </c>
      <c r="D18" s="40">
        <f>+'[1]NI-San'!O435+'[1]NI-San'!O436+'[1]NI-San'!O437</f>
        <v>846893</v>
      </c>
      <c r="E18" s="40">
        <f>+'[1]NI-San'!R435+'[1]NI-San'!R436+'[1]NI-San'!R437</f>
        <v>227091</v>
      </c>
      <c r="F18" s="41"/>
      <c r="G18" s="17">
        <f>IF(C19=0,0,+C18/C19)</f>
        <v>7.9800207759204156E-3</v>
      </c>
      <c r="H18" s="17">
        <f>IF(D19=0,0,+D18/D19)</f>
        <v>7.4196434322410026E-3</v>
      </c>
      <c r="I18" s="42">
        <f>+E18/E19</f>
        <v>7.6725108785210949E-3</v>
      </c>
      <c r="L18" s="11" t="str">
        <f t="shared" si="0"/>
        <v>704</v>
      </c>
      <c r="M18" s="11" t="str">
        <f t="shared" si="0"/>
        <v>4 ° cet 31/12/ 2022</v>
      </c>
      <c r="N18" s="11" t="str">
        <f>LEFT(A42,20)</f>
        <v>Sottoindicatore 2.7:</v>
      </c>
      <c r="O18" s="11" t="str">
        <f>B42&amp;" / "&amp;B43</f>
        <v>Manutenzione e riparazione (ordinaria esternalizzata) / Ricavi della gestione caratteristica</v>
      </c>
      <c r="P18" s="18">
        <f>C42</f>
        <v>3657201</v>
      </c>
      <c r="Q18" s="19">
        <f>C43</f>
        <v>113498702</v>
      </c>
      <c r="R18" s="12">
        <f>G42</f>
        <v>3.222240374167451E-2</v>
      </c>
    </row>
    <row r="19" spans="1:18" ht="16.5" customHeight="1" x14ac:dyDescent="0.3">
      <c r="A19" s="13"/>
      <c r="B19" s="43" t="s">
        <v>11</v>
      </c>
      <c r="C19" s="44">
        <f>+C16</f>
        <v>113498702</v>
      </c>
      <c r="D19" s="44">
        <f>+D16</f>
        <v>114142008</v>
      </c>
      <c r="E19" s="44">
        <f>+E16</f>
        <v>29598003</v>
      </c>
      <c r="F19" s="45"/>
      <c r="G19" s="46"/>
      <c r="H19" s="47"/>
      <c r="I19" s="47"/>
      <c r="L19" s="11" t="str">
        <f t="shared" si="0"/>
        <v>704</v>
      </c>
      <c r="M19" s="11" t="str">
        <f t="shared" si="0"/>
        <v>4 ° cet 31/12/ 2022</v>
      </c>
      <c r="N19" s="11" t="str">
        <f>LEFT(A45,20)</f>
        <v>Sottoindicatore 2.8:</v>
      </c>
      <c r="O19" s="11" t="str">
        <f>B45&amp;" / "&amp;B46</f>
        <v>Godimento di beni di terzi / Ricavi della gestione caratteristica</v>
      </c>
      <c r="P19" s="18">
        <f>C45</f>
        <v>711722</v>
      </c>
      <c r="Q19" s="19">
        <f>C46</f>
        <v>113498702</v>
      </c>
      <c r="R19" s="12">
        <f>G45</f>
        <v>6.2707501271688556E-3</v>
      </c>
    </row>
    <row r="20" spans="1:18" ht="16.5" customHeight="1" x14ac:dyDescent="0.3">
      <c r="A20" s="48"/>
      <c r="B20" s="48"/>
      <c r="C20" s="49"/>
      <c r="D20" s="49"/>
      <c r="E20" s="49"/>
      <c r="F20" s="48"/>
      <c r="G20" s="38"/>
      <c r="H20" s="38"/>
      <c r="I20" s="38"/>
      <c r="L20" s="11" t="str">
        <f t="shared" si="0"/>
        <v>704</v>
      </c>
      <c r="M20" s="11" t="str">
        <f t="shared" si="0"/>
        <v>4 ° cet 31/12/ 2022</v>
      </c>
      <c r="N20" s="11" t="str">
        <f>LEFT(A48,20)</f>
        <v>Sottoindicatore 2.9:</v>
      </c>
      <c r="O20" s="11" t="str">
        <f>B48&amp;" / "&amp;B49</f>
        <v>Integrativa e protesica / Ricavi della gestione caratteristica</v>
      </c>
      <c r="P20" s="18">
        <f ca="1">C48</f>
        <v>0</v>
      </c>
      <c r="Q20" s="19">
        <f>C49</f>
        <v>113498702</v>
      </c>
      <c r="R20" s="12">
        <f ca="1">G48</f>
        <v>0</v>
      </c>
    </row>
    <row r="21" spans="1:18" ht="16.5" customHeight="1" x14ac:dyDescent="0.3">
      <c r="A21" s="13" t="s">
        <v>20</v>
      </c>
      <c r="B21" s="39" t="s">
        <v>21</v>
      </c>
      <c r="C21" s="40">
        <f>+'[1]NI-San'!N447+'[1]NI-San'!N438</f>
        <v>102782</v>
      </c>
      <c r="D21" s="40">
        <f>+'[1]NI-San'!O447+'[1]NI-San'!O438</f>
        <v>102782</v>
      </c>
      <c r="E21" s="40">
        <f>+'[1]NI-San'!R447+'[1]NI-San'!R438</f>
        <v>27751</v>
      </c>
      <c r="F21" s="41"/>
      <c r="G21" s="17">
        <f>IF(C22=0,0,+C21/C22)</f>
        <v>9.0557863824733431E-4</v>
      </c>
      <c r="H21" s="17">
        <f>IF(D22=0,0,+D21/D22)</f>
        <v>9.0047478400765476E-4</v>
      </c>
      <c r="I21" s="42">
        <f>+E21/E22</f>
        <v>9.3759703990840197E-4</v>
      </c>
      <c r="L21" s="11" t="str">
        <f t="shared" si="0"/>
        <v>704</v>
      </c>
      <c r="M21" s="11" t="str">
        <f t="shared" si="0"/>
        <v>4 ° cet 31/12/ 2022</v>
      </c>
      <c r="N21" s="11" t="str">
        <f>LEFT(A51,12)</f>
        <v>Indicatore 3</v>
      </c>
      <c r="O21" s="11" t="str">
        <f>B51&amp;" / "&amp;B52</f>
        <v>Costi caratteristici / Ricavi della gestione caratteristica</v>
      </c>
      <c r="P21" s="18">
        <f>C51</f>
        <v>146953021</v>
      </c>
      <c r="Q21" s="19">
        <f>C52</f>
        <v>113498702</v>
      </c>
      <c r="R21" s="12">
        <f>G51</f>
        <v>1.2947550801065548</v>
      </c>
    </row>
    <row r="22" spans="1:18" ht="16.5" customHeight="1" x14ac:dyDescent="0.3">
      <c r="A22" s="13"/>
      <c r="B22" s="43" t="s">
        <v>11</v>
      </c>
      <c r="C22" s="44">
        <f>+C19</f>
        <v>113498702</v>
      </c>
      <c r="D22" s="44">
        <f>+D19</f>
        <v>114142008</v>
      </c>
      <c r="E22" s="44">
        <f>+E19</f>
        <v>29598003</v>
      </c>
      <c r="F22" s="45"/>
      <c r="G22" s="46"/>
      <c r="H22" s="47"/>
      <c r="I22" s="47"/>
      <c r="L22" s="11" t="str">
        <f t="shared" si="0"/>
        <v>704</v>
      </c>
      <c r="M22" s="11" t="str">
        <f t="shared" si="0"/>
        <v>4 ° cet 31/12/ 2022</v>
      </c>
      <c r="N22" s="11" t="str">
        <f>LEFT(A54,12)</f>
        <v>Indicatore 4</v>
      </c>
      <c r="O22" s="11" t="str">
        <f>B54&amp;" / "&amp;B55</f>
        <v>Costi caratteristici / Totale costi al netto amm.ti sterilizzati</v>
      </c>
      <c r="P22" s="18">
        <f>C54</f>
        <v>146953021</v>
      </c>
      <c r="Q22" s="19">
        <f>C55</f>
        <v>140508074</v>
      </c>
      <c r="R22" s="12">
        <f>G54</f>
        <v>1.0458688729873273</v>
      </c>
    </row>
    <row r="23" spans="1:18" ht="16.5" customHeight="1" x14ac:dyDescent="0.3">
      <c r="A23" s="48"/>
      <c r="B23" s="48"/>
      <c r="C23" s="49"/>
      <c r="D23" s="49"/>
      <c r="E23" s="49"/>
      <c r="F23" s="48"/>
      <c r="G23" s="38"/>
      <c r="H23" s="38"/>
      <c r="I23" s="38"/>
      <c r="L23" s="11" t="str">
        <f t="shared" ref="L23:M38" si="1">L22</f>
        <v>704</v>
      </c>
      <c r="M23" s="11" t="str">
        <f t="shared" si="1"/>
        <v>4 ° cet 31/12/ 2022</v>
      </c>
      <c r="N23" s="11" t="str">
        <f>LEFT(A57,12)</f>
        <v>Indicatore 5</v>
      </c>
      <c r="O23" s="11" t="str">
        <f>B57&amp;" / "&amp;B58</f>
        <v>Contributo PSSR  / Ricavi della gestione caratteristica</v>
      </c>
      <c r="P23" s="18">
        <f ca="1">C57</f>
        <v>22049647</v>
      </c>
      <c r="Q23" s="19">
        <f>C58</f>
        <v>0</v>
      </c>
      <c r="R23" s="12">
        <f>G57</f>
        <v>0</v>
      </c>
    </row>
    <row r="24" spans="1:18" ht="16.5" customHeight="1" x14ac:dyDescent="0.3">
      <c r="A24" s="13" t="s">
        <v>22</v>
      </c>
      <c r="B24" s="39" t="s">
        <v>23</v>
      </c>
      <c r="C24" s="40">
        <f>+'[1]NI-San'!N451+'[1]NI-San'!N452+'[1]NI-San'!N453+'[1]NI-San'!N454</f>
        <v>7075644</v>
      </c>
      <c r="D24" s="40">
        <f>+'[1]NI-San'!O451+'[1]NI-San'!O452+'[1]NI-San'!O453+'[1]NI-San'!O454</f>
        <v>6141293</v>
      </c>
      <c r="E24" s="40">
        <f>+'[1]NI-San'!R451+'[1]NI-San'!R452+'[1]NI-San'!R453+'[1]NI-San'!R454</f>
        <v>1658149</v>
      </c>
      <c r="F24" s="41"/>
      <c r="G24" s="17">
        <f>IF(C25=0,0,+C24/C25)</f>
        <v>6.234118871244889E-2</v>
      </c>
      <c r="H24" s="17">
        <f>IF(D25=0,0,+D24/D25)</f>
        <v>5.3803968474078361E-2</v>
      </c>
      <c r="I24" s="42">
        <f>+E24/E25</f>
        <v>5.6022326911717657E-2</v>
      </c>
      <c r="L24" s="11" t="str">
        <f t="shared" si="1"/>
        <v>704</v>
      </c>
      <c r="M24" s="11" t="str">
        <f>D4</f>
        <v>Preventivo al 31/12/2023</v>
      </c>
      <c r="N24" s="11" t="str">
        <f t="shared" ref="N24:O39" si="2">N6</f>
        <v>Indicatore 1</v>
      </c>
      <c r="O24" s="11" t="str">
        <f t="shared" si="2"/>
        <v>Costi del personale / Ricavi della gestione caratteristica</v>
      </c>
      <c r="P24" s="18">
        <f>D6</f>
        <v>62297882</v>
      </c>
      <c r="Q24" s="19">
        <f>D7</f>
        <v>114142008</v>
      </c>
      <c r="R24" s="12">
        <f>H6</f>
        <v>0.54579276369485286</v>
      </c>
    </row>
    <row r="25" spans="1:18" ht="16.5" customHeight="1" x14ac:dyDescent="0.3">
      <c r="A25" s="13"/>
      <c r="B25" s="43" t="s">
        <v>11</v>
      </c>
      <c r="C25" s="44">
        <f>+C22</f>
        <v>113498702</v>
      </c>
      <c r="D25" s="44">
        <f>+D22</f>
        <v>114142008</v>
      </c>
      <c r="E25" s="44">
        <f>+E22</f>
        <v>29598003</v>
      </c>
      <c r="F25" s="45"/>
      <c r="G25" s="46"/>
      <c r="H25" s="47"/>
      <c r="I25" s="47"/>
      <c r="L25" s="11" t="str">
        <f t="shared" si="1"/>
        <v>704</v>
      </c>
      <c r="M25" s="11" t="str">
        <f t="shared" si="1"/>
        <v>Preventivo al 31/12/2023</v>
      </c>
      <c r="N25" s="11" t="str">
        <f t="shared" si="2"/>
        <v>Indicatore 2</v>
      </c>
      <c r="O25" s="11" t="str">
        <f t="shared" si="2"/>
        <v>Costi per beni e servizi / Ricavi della gestione caratteristica</v>
      </c>
      <c r="P25" s="18">
        <f>D9</f>
        <v>65796576</v>
      </c>
      <c r="Q25" s="19">
        <f>D10</f>
        <v>114142008</v>
      </c>
      <c r="R25" s="12">
        <f>H9</f>
        <v>0.57644487908430697</v>
      </c>
    </row>
    <row r="26" spans="1:18" ht="16.5" customHeight="1" x14ac:dyDescent="0.3">
      <c r="A26" s="50"/>
      <c r="B26" s="51"/>
      <c r="C26" s="52"/>
      <c r="D26" s="52"/>
      <c r="E26" s="52"/>
      <c r="F26" s="53"/>
      <c r="G26" s="38"/>
      <c r="H26" s="38"/>
      <c r="I26" s="38"/>
      <c r="L26" s="11" t="str">
        <f t="shared" si="1"/>
        <v>704</v>
      </c>
      <c r="M26" s="11" t="str">
        <f t="shared" si="1"/>
        <v>Preventivo al 31/12/2023</v>
      </c>
      <c r="N26" s="11" t="str">
        <f t="shared" si="2"/>
        <v>Sottoindicatore 2.1</v>
      </c>
      <c r="O26" s="11" t="str">
        <f t="shared" si="2"/>
        <v>Acquisti di beni sanitari / Ricavi della gestione caratteristica</v>
      </c>
      <c r="P26" s="18">
        <f>D12</f>
        <v>28817113</v>
      </c>
      <c r="Q26" s="19">
        <f>D13</f>
        <v>114142008</v>
      </c>
      <c r="R26" s="12">
        <f>H12</f>
        <v>0.25246719857950983</v>
      </c>
    </row>
    <row r="27" spans="1:18" ht="16.5" customHeight="1" x14ac:dyDescent="0.3">
      <c r="A27" s="13" t="s">
        <v>24</v>
      </c>
      <c r="B27" s="29" t="s">
        <v>25</v>
      </c>
      <c r="C27" s="30">
        <f>+'[1]NI-San'!N477</f>
        <v>354612</v>
      </c>
      <c r="D27" s="30">
        <f>+'[1]NI-San'!O477</f>
        <v>305280</v>
      </c>
      <c r="E27" s="30">
        <f>+'[1]NI-San'!R477</f>
        <v>76340</v>
      </c>
      <c r="F27" s="31"/>
      <c r="G27" s="17">
        <f>IF(C28=0,0,+C27/C28)</f>
        <v>3.1243705324489083E-3</v>
      </c>
      <c r="H27" s="17">
        <f>IF(D28=0,0,+D27/D28)</f>
        <v>2.6745630758484643E-3</v>
      </c>
      <c r="I27" s="32">
        <f>+E27/E28</f>
        <v>2.5792280648123454E-3</v>
      </c>
      <c r="L27" s="11" t="str">
        <f t="shared" si="1"/>
        <v>704</v>
      </c>
      <c r="M27" s="11" t="str">
        <f t="shared" si="1"/>
        <v>Preventivo al 31/12/2023</v>
      </c>
      <c r="N27" s="11" t="str">
        <f t="shared" si="2"/>
        <v>Sottoindicatore 2.1.1</v>
      </c>
      <c r="O27" s="11" t="str">
        <f t="shared" si="2"/>
        <v>Farmaci ed emoderivati / Ricavi della gestione caratteristica</v>
      </c>
      <c r="P27" s="18">
        <f>D15</f>
        <v>18045731</v>
      </c>
      <c r="Q27" s="19">
        <f>D16</f>
        <v>114142008</v>
      </c>
      <c r="R27" s="12">
        <f>H15</f>
        <v>0.15809894460591581</v>
      </c>
    </row>
    <row r="28" spans="1:18" ht="16.5" customHeight="1" x14ac:dyDescent="0.3">
      <c r="A28" s="13"/>
      <c r="B28" s="33" t="s">
        <v>11</v>
      </c>
      <c r="C28" s="34">
        <f>+C25</f>
        <v>113498702</v>
      </c>
      <c r="D28" s="34">
        <f>+D25</f>
        <v>114142008</v>
      </c>
      <c r="E28" s="34">
        <f>+E25</f>
        <v>29598003</v>
      </c>
      <c r="F28" s="35"/>
      <c r="G28" s="36"/>
      <c r="H28" s="37"/>
      <c r="I28" s="37"/>
      <c r="L28" s="11" t="str">
        <f t="shared" si="1"/>
        <v>704</v>
      </c>
      <c r="M28" s="11" t="str">
        <f t="shared" si="1"/>
        <v>Preventivo al 31/12/2023</v>
      </c>
      <c r="N28" s="11" t="str">
        <f t="shared" si="2"/>
        <v>Sottoindicatore 2.1.2</v>
      </c>
      <c r="O28" s="11" t="str">
        <f t="shared" si="2"/>
        <v>Materiali diagnostici / Ricavi della gestione caratteristica</v>
      </c>
      <c r="P28" s="18">
        <f>D18</f>
        <v>846893</v>
      </c>
      <c r="Q28" s="19">
        <f>D19</f>
        <v>114142008</v>
      </c>
      <c r="R28" s="12">
        <f>H18</f>
        <v>7.4196434322410026E-3</v>
      </c>
    </row>
    <row r="29" spans="1:18" ht="16.5" customHeight="1" x14ac:dyDescent="0.3">
      <c r="A29" s="6"/>
      <c r="B29" s="24"/>
      <c r="C29" s="25"/>
      <c r="D29" s="25"/>
      <c r="E29" s="25"/>
      <c r="G29" s="38"/>
      <c r="H29" s="38"/>
      <c r="I29" s="38"/>
      <c r="L29" s="11" t="str">
        <f t="shared" si="1"/>
        <v>704</v>
      </c>
      <c r="M29" s="11" t="str">
        <f t="shared" si="1"/>
        <v>Preventivo al 31/12/2023</v>
      </c>
      <c r="N29" s="11" t="str">
        <f t="shared" si="2"/>
        <v>Sottoindicatore 2.1.3</v>
      </c>
      <c r="O29" s="11" t="str">
        <f t="shared" si="2"/>
        <v>Presidi chirurgici e materiali sanitari / Ricavi della gestione caratteristica</v>
      </c>
      <c r="P29" s="18">
        <f>D21</f>
        <v>102782</v>
      </c>
      <c r="Q29" s="19">
        <f>D22</f>
        <v>114142008</v>
      </c>
      <c r="R29" s="12">
        <f>H21</f>
        <v>9.0047478400765476E-4</v>
      </c>
    </row>
    <row r="30" spans="1:18" ht="16.5" customHeight="1" x14ac:dyDescent="0.3">
      <c r="A30" s="13" t="s">
        <v>26</v>
      </c>
      <c r="B30" s="29" t="s">
        <v>27</v>
      </c>
      <c r="C30" s="54">
        <f>+'[1]NI-San'!N888</f>
        <v>1530390</v>
      </c>
      <c r="D30" s="54">
        <f>+'[1]NI-San'!O888</f>
        <v>1271437</v>
      </c>
      <c r="E30" s="54">
        <f>+'[1]NI-San'!R888</f>
        <v>323131</v>
      </c>
      <c r="F30" s="31"/>
      <c r="G30" s="17">
        <f>IF(C31=0,0,+C30/C31)</f>
        <v>1.3483766536819073E-2</v>
      </c>
      <c r="H30" s="17">
        <f>IF(D31=0,0,+D30/D31)</f>
        <v>1.113908036382188E-2</v>
      </c>
      <c r="I30" s="32">
        <f>+E30/E31</f>
        <v>1.0917324388405529E-2</v>
      </c>
      <c r="L30" s="11" t="str">
        <f t="shared" si="1"/>
        <v>704</v>
      </c>
      <c r="M30" s="11" t="str">
        <f t="shared" si="1"/>
        <v>Preventivo al 31/12/2023</v>
      </c>
      <c r="N30" s="11" t="str">
        <f t="shared" si="2"/>
        <v>Sottoindicatore 2.1.4</v>
      </c>
      <c r="O30" s="11" t="str">
        <f t="shared" si="2"/>
        <v>Materiali protesici / Ricavi della gestione caratteristica</v>
      </c>
      <c r="P30" s="18">
        <f>D24</f>
        <v>6141293</v>
      </c>
      <c r="Q30" s="19">
        <f>D25</f>
        <v>114142008</v>
      </c>
      <c r="R30" s="12">
        <f>H24</f>
        <v>5.3803968474078361E-2</v>
      </c>
    </row>
    <row r="31" spans="1:18" ht="16.5" customHeight="1" x14ac:dyDescent="0.3">
      <c r="A31" s="13"/>
      <c r="B31" s="33" t="s">
        <v>11</v>
      </c>
      <c r="C31" s="34">
        <f>+C28</f>
        <v>113498702</v>
      </c>
      <c r="D31" s="34">
        <f>+D28</f>
        <v>114142008</v>
      </c>
      <c r="E31" s="34">
        <f>+E28</f>
        <v>29598003</v>
      </c>
      <c r="F31" s="35"/>
      <c r="G31" s="36"/>
      <c r="H31" s="37"/>
      <c r="I31" s="37"/>
      <c r="L31" s="11" t="str">
        <f t="shared" si="1"/>
        <v>704</v>
      </c>
      <c r="M31" s="11" t="str">
        <f t="shared" si="1"/>
        <v>Preventivo al 31/12/2023</v>
      </c>
      <c r="N31" s="11" t="str">
        <f t="shared" si="2"/>
        <v>Sottoindicatore 2.2</v>
      </c>
      <c r="O31" s="11" t="str">
        <f t="shared" si="2"/>
        <v>Acquisti di beni non sanitari / Ricavi della gestione caratteristica</v>
      </c>
      <c r="P31" s="18">
        <f>D27</f>
        <v>305280</v>
      </c>
      <c r="Q31" s="19">
        <f>D28</f>
        <v>114142008</v>
      </c>
      <c r="R31" s="12">
        <f>H27</f>
        <v>2.6745630758484643E-3</v>
      </c>
    </row>
    <row r="32" spans="1:18" ht="16.5" customHeight="1" x14ac:dyDescent="0.3">
      <c r="A32" s="6"/>
      <c r="B32" s="24"/>
      <c r="C32" s="25"/>
      <c r="D32" s="25"/>
      <c r="E32" s="25"/>
      <c r="G32" s="38"/>
      <c r="H32" s="38"/>
      <c r="I32" s="38"/>
      <c r="L32" s="11" t="str">
        <f t="shared" si="1"/>
        <v>704</v>
      </c>
      <c r="M32" s="11" t="str">
        <f t="shared" si="1"/>
        <v>Preventivo al 31/12/2023</v>
      </c>
      <c r="N32" s="11" t="str">
        <f t="shared" si="2"/>
        <v>Sottoindicatore 2.3</v>
      </c>
      <c r="O32" s="11" t="str">
        <f t="shared" si="2"/>
        <v>Consulenze, Collaborazioni,  Interinale e altre prestazioni di lavoro sanitarie e sociosanitarie / Ricavi della gestione caratteristica</v>
      </c>
      <c r="P32" s="18">
        <f>D30</f>
        <v>1271437</v>
      </c>
      <c r="Q32" s="19">
        <f>D31</f>
        <v>114142008</v>
      </c>
      <c r="R32" s="12">
        <f>H30</f>
        <v>1.113908036382188E-2</v>
      </c>
    </row>
    <row r="33" spans="1:18" ht="16.5" customHeight="1" x14ac:dyDescent="0.3">
      <c r="A33" s="13" t="s">
        <v>28</v>
      </c>
      <c r="B33" s="29" t="s">
        <v>29</v>
      </c>
      <c r="C33" s="54">
        <f>+'[1]NI-San'!N920</f>
        <v>4706242</v>
      </c>
      <c r="D33" s="54">
        <f>+'[1]NI-San'!O920</f>
        <v>4692520</v>
      </c>
      <c r="E33" s="54">
        <f>+'[1]NI-San'!R920</f>
        <v>1173130</v>
      </c>
      <c r="F33" s="31"/>
      <c r="G33" s="17">
        <f>IF(C34=0,0,+C33/C34)</f>
        <v>4.1465161425370309E-2</v>
      </c>
      <c r="H33" s="17">
        <f>IF(D34=0,0,+D33/D34)</f>
        <v>4.1111244512186958E-2</v>
      </c>
      <c r="I33" s="32">
        <f>+E33/E34</f>
        <v>3.9635444323726843E-2</v>
      </c>
      <c r="L33" s="11" t="str">
        <f t="shared" si="1"/>
        <v>704</v>
      </c>
      <c r="M33" s="11" t="str">
        <f t="shared" si="1"/>
        <v>Preventivo al 31/12/2023</v>
      </c>
      <c r="N33" s="11" t="str">
        <f t="shared" si="2"/>
        <v>Sottoindicatore 2.4</v>
      </c>
      <c r="O33" s="11" t="str">
        <f t="shared" si="2"/>
        <v>Altri servizi sanitari e sociosanitari a rilevanza sanitaria / Ricavi della gestione caratteristica</v>
      </c>
      <c r="P33" s="18">
        <f>D33</f>
        <v>4692520</v>
      </c>
      <c r="Q33" s="19">
        <f>D34</f>
        <v>114142008</v>
      </c>
      <c r="R33" s="12">
        <f>H33</f>
        <v>4.1111244512186958E-2</v>
      </c>
    </row>
    <row r="34" spans="1:18" ht="16.5" customHeight="1" x14ac:dyDescent="0.3">
      <c r="A34" s="13"/>
      <c r="B34" s="33" t="s">
        <v>11</v>
      </c>
      <c r="C34" s="34">
        <f>+C31</f>
        <v>113498702</v>
      </c>
      <c r="D34" s="34">
        <f>+D31</f>
        <v>114142008</v>
      </c>
      <c r="E34" s="34">
        <f>+E31</f>
        <v>29598003</v>
      </c>
      <c r="F34" s="35"/>
      <c r="G34" s="36"/>
      <c r="H34" s="37"/>
      <c r="I34" s="37"/>
      <c r="L34" s="11" t="str">
        <f t="shared" si="1"/>
        <v>704</v>
      </c>
      <c r="M34" s="11" t="str">
        <f t="shared" si="1"/>
        <v>Preventivo al 31/12/2023</v>
      </c>
      <c r="N34" s="11" t="str">
        <f t="shared" si="2"/>
        <v>Sottoindicatore 2.5</v>
      </c>
      <c r="O34" s="11" t="str">
        <f t="shared" si="2"/>
        <v>Servizi non sanitari / Ricavi della gestione caratteristica</v>
      </c>
      <c r="P34" s="18">
        <f>D36</f>
        <v>15782318</v>
      </c>
      <c r="Q34" s="19">
        <f>D37</f>
        <v>114142008</v>
      </c>
      <c r="R34" s="12">
        <f>H36</f>
        <v>0.13826914627259757</v>
      </c>
    </row>
    <row r="35" spans="1:18" ht="16.5" customHeight="1" x14ac:dyDescent="0.3">
      <c r="A35" s="6"/>
      <c r="B35" s="24"/>
      <c r="C35" s="25"/>
      <c r="D35" s="25"/>
      <c r="E35" s="25"/>
      <c r="G35" s="38"/>
      <c r="H35" s="38"/>
      <c r="I35" s="38"/>
      <c r="L35" s="11" t="str">
        <f t="shared" si="1"/>
        <v>704</v>
      </c>
      <c r="M35" s="11" t="str">
        <f t="shared" si="1"/>
        <v>Preventivo al 31/12/2023</v>
      </c>
      <c r="N35" s="11" t="str">
        <f t="shared" si="2"/>
        <v>Sottoindicatore 2.6:</v>
      </c>
      <c r="O35" s="11" t="str">
        <f t="shared" si="2"/>
        <v>Consulenze, Collaborazioni,  Interinale e altre prestazioni di lavoro non sanitarie / Ricavi della gestione caratteristica</v>
      </c>
      <c r="P35" s="18">
        <f>D39</f>
        <v>234191</v>
      </c>
      <c r="Q35" s="19">
        <f>D40</f>
        <v>114142008</v>
      </c>
      <c r="R35" s="12">
        <f>H39</f>
        <v>2.0517511834906568E-3</v>
      </c>
    </row>
    <row r="36" spans="1:18" ht="16.5" customHeight="1" x14ac:dyDescent="0.3">
      <c r="A36" s="13" t="s">
        <v>30</v>
      </c>
      <c r="B36" s="29" t="s">
        <v>31</v>
      </c>
      <c r="C36" s="30">
        <f>+'[1]NI-San'!N958</f>
        <v>19299255</v>
      </c>
      <c r="D36" s="30">
        <f>+'[1]NI-San'!O958</f>
        <v>15782318</v>
      </c>
      <c r="E36" s="30">
        <f>+'[1]NI-San'!R958</f>
        <v>3924164</v>
      </c>
      <c r="F36" s="31"/>
      <c r="G36" s="17">
        <f>IF(C37=0,0,+C36/C37)</f>
        <v>0.17003943357872056</v>
      </c>
      <c r="H36" s="17">
        <f>IF(D37=0,0,+D36/D37)</f>
        <v>0.13826914627259757</v>
      </c>
      <c r="I36" s="32">
        <f>+E36/E37</f>
        <v>0.13258205291755665</v>
      </c>
      <c r="L36" s="11" t="str">
        <f t="shared" si="1"/>
        <v>704</v>
      </c>
      <c r="M36" s="11" t="str">
        <f t="shared" si="1"/>
        <v>Preventivo al 31/12/2023</v>
      </c>
      <c r="N36" s="11" t="str">
        <f t="shared" si="2"/>
        <v>Sottoindicatore 2.7:</v>
      </c>
      <c r="O36" s="11" t="str">
        <f t="shared" si="2"/>
        <v>Manutenzione e riparazione (ordinaria esternalizzata) / Ricavi della gestione caratteristica</v>
      </c>
      <c r="P36" s="18">
        <f>D42</f>
        <v>3481620</v>
      </c>
      <c r="Q36" s="19">
        <f>D43</f>
        <v>114142008</v>
      </c>
      <c r="R36" s="12">
        <f>H42</f>
        <v>3.0502529796041438E-2</v>
      </c>
    </row>
    <row r="37" spans="1:18" ht="16.5" customHeight="1" x14ac:dyDescent="0.3">
      <c r="A37" s="13"/>
      <c r="B37" s="33" t="s">
        <v>11</v>
      </c>
      <c r="C37" s="34">
        <f>+C34</f>
        <v>113498702</v>
      </c>
      <c r="D37" s="34">
        <f>+D34</f>
        <v>114142008</v>
      </c>
      <c r="E37" s="34">
        <f>+E34</f>
        <v>29598003</v>
      </c>
      <c r="F37" s="35"/>
      <c r="G37" s="36"/>
      <c r="H37" s="37"/>
      <c r="I37" s="37"/>
      <c r="L37" s="11" t="str">
        <f t="shared" si="1"/>
        <v>704</v>
      </c>
      <c r="M37" s="11" t="str">
        <f t="shared" si="1"/>
        <v>Preventivo al 31/12/2023</v>
      </c>
      <c r="N37" s="11" t="str">
        <f t="shared" si="2"/>
        <v>Sottoindicatore 2.8:</v>
      </c>
      <c r="O37" s="11" t="str">
        <f t="shared" si="2"/>
        <v>Godimento di beni di terzi / Ricavi della gestione caratteristica</v>
      </c>
      <c r="P37" s="18">
        <f>D45</f>
        <v>711722</v>
      </c>
      <c r="Q37" s="19">
        <f>D46</f>
        <v>114142008</v>
      </c>
      <c r="R37" s="12">
        <f>H45</f>
        <v>6.2354080891935948E-3</v>
      </c>
    </row>
    <row r="38" spans="1:18" ht="16.5" customHeight="1" x14ac:dyDescent="0.3">
      <c r="A38" s="6"/>
      <c r="B38" s="24"/>
      <c r="C38" s="25"/>
      <c r="D38" s="25"/>
      <c r="E38" s="25"/>
      <c r="G38" s="38"/>
      <c r="H38" s="38"/>
      <c r="I38" s="38"/>
      <c r="L38" s="11" t="str">
        <f t="shared" si="1"/>
        <v>704</v>
      </c>
      <c r="M38" s="11" t="str">
        <f>M37</f>
        <v>Preventivo al 31/12/2023</v>
      </c>
      <c r="N38" s="11" t="str">
        <f t="shared" si="2"/>
        <v>Sottoindicatore 2.9:</v>
      </c>
      <c r="O38" s="11" t="str">
        <f t="shared" si="2"/>
        <v>Integrativa e protesica / Ricavi della gestione caratteristica</v>
      </c>
      <c r="P38" s="18">
        <f ca="1">D48</f>
        <v>0</v>
      </c>
      <c r="Q38" s="19">
        <f>D49</f>
        <v>114142008</v>
      </c>
      <c r="R38" s="12">
        <f ca="1">H48</f>
        <v>0</v>
      </c>
    </row>
    <row r="39" spans="1:18" ht="16.5" customHeight="1" x14ac:dyDescent="0.3">
      <c r="A39" s="55" t="s">
        <v>32</v>
      </c>
      <c r="B39" s="29" t="s">
        <v>33</v>
      </c>
      <c r="C39" s="54">
        <f>+'[1]NI-San'!N987</f>
        <v>379800</v>
      </c>
      <c r="D39" s="54">
        <f>+'[1]NI-San'!O987</f>
        <v>234191</v>
      </c>
      <c r="E39" s="54">
        <f>+'[1]NI-San'!R987</f>
        <v>58550</v>
      </c>
      <c r="F39" s="31"/>
      <c r="G39" s="17">
        <f>IF(C40=0,0,+C39/C40)</f>
        <v>3.346293775236302E-3</v>
      </c>
      <c r="H39" s="17">
        <f>IF(D40=0,0,+D39/D40)</f>
        <v>2.0517511834906568E-3</v>
      </c>
      <c r="I39" s="32">
        <f>+E39/E40</f>
        <v>1.9781740004553685E-3</v>
      </c>
      <c r="L39" s="11" t="str">
        <f t="shared" ref="L39:M54" si="3">L38</f>
        <v>704</v>
      </c>
      <c r="M39" s="11" t="str">
        <f>M38</f>
        <v>Preventivo al 31/12/2023</v>
      </c>
      <c r="N39" s="11" t="str">
        <f t="shared" si="2"/>
        <v>Indicatore 3</v>
      </c>
      <c r="O39" s="11" t="str">
        <f t="shared" si="2"/>
        <v>Costi caratteristici / Ricavi della gestione caratteristica</v>
      </c>
      <c r="P39" s="18">
        <f>D51</f>
        <v>141521519</v>
      </c>
      <c r="Q39" s="19">
        <f>D52</f>
        <v>114142008</v>
      </c>
      <c r="R39" s="12">
        <f>H51</f>
        <v>1.2398723439314296</v>
      </c>
    </row>
    <row r="40" spans="1:18" ht="16.5" customHeight="1" x14ac:dyDescent="0.3">
      <c r="A40" s="56"/>
      <c r="B40" s="33" t="s">
        <v>11</v>
      </c>
      <c r="C40" s="34">
        <f>+C37</f>
        <v>113498702</v>
      </c>
      <c r="D40" s="34">
        <f>+D37</f>
        <v>114142008</v>
      </c>
      <c r="E40" s="34">
        <f>+E37</f>
        <v>29598003</v>
      </c>
      <c r="F40" s="35"/>
      <c r="G40" s="36"/>
      <c r="H40" s="37"/>
      <c r="I40" s="37"/>
      <c r="L40" s="11" t="str">
        <f t="shared" si="3"/>
        <v>704</v>
      </c>
      <c r="M40" s="11" t="str">
        <f>M39</f>
        <v>Preventivo al 31/12/2023</v>
      </c>
      <c r="N40" s="11" t="str">
        <f t="shared" ref="N40:O55" si="4">N22</f>
        <v>Indicatore 4</v>
      </c>
      <c r="O40" s="11" t="str">
        <f t="shared" si="4"/>
        <v>Costi caratteristici / Totale costi al netto amm.ti sterilizzati</v>
      </c>
      <c r="P40" s="18">
        <f>D54</f>
        <v>141521519</v>
      </c>
      <c r="Q40" s="19">
        <f>D55</f>
        <v>135776910</v>
      </c>
      <c r="R40" s="12">
        <f>H54</f>
        <v>1.0423091746601096</v>
      </c>
    </row>
    <row r="41" spans="1:18" ht="16.5" customHeight="1" x14ac:dyDescent="0.3">
      <c r="A41" s="6"/>
      <c r="B41" s="24"/>
      <c r="C41" s="25"/>
      <c r="D41" s="25"/>
      <c r="E41" s="25"/>
      <c r="G41" s="38"/>
      <c r="H41" s="38"/>
      <c r="I41" s="38"/>
      <c r="L41" s="11" t="str">
        <f t="shared" si="3"/>
        <v>704</v>
      </c>
      <c r="M41" s="11" t="str">
        <f>M40</f>
        <v>Preventivo al 31/12/2023</v>
      </c>
      <c r="N41" s="11" t="str">
        <f t="shared" si="4"/>
        <v>Indicatore 5</v>
      </c>
      <c r="O41" s="11" t="str">
        <f t="shared" si="4"/>
        <v>Contributo PSSR  / Ricavi della gestione caratteristica</v>
      </c>
      <c r="P41" s="18">
        <f ca="1">D57</f>
        <v>21762886</v>
      </c>
      <c r="Q41" s="19">
        <f>D58</f>
        <v>0</v>
      </c>
      <c r="R41" s="12">
        <f>H57</f>
        <v>0</v>
      </c>
    </row>
    <row r="42" spans="1:18" ht="16.5" customHeight="1" x14ac:dyDescent="0.3">
      <c r="A42" s="55" t="s">
        <v>34</v>
      </c>
      <c r="B42" s="29" t="s">
        <v>35</v>
      </c>
      <c r="C42" s="54">
        <f>+'[1]NI-San'!N1020</f>
        <v>3657201</v>
      </c>
      <c r="D42" s="54">
        <f>+'[1]NI-San'!O1020</f>
        <v>3481620</v>
      </c>
      <c r="E42" s="54">
        <f>+'[1]NI-San'!R1020</f>
        <v>870406</v>
      </c>
      <c r="F42" s="31"/>
      <c r="G42" s="17">
        <f>IF(C43=0,0,+C42/C43)</f>
        <v>3.222240374167451E-2</v>
      </c>
      <c r="H42" s="17">
        <f>IF(D43=0,0,+D42/D43)</f>
        <v>3.0502529796041438E-2</v>
      </c>
      <c r="I42" s="32">
        <f>+E42/E43</f>
        <v>2.9407592127076953E-2</v>
      </c>
      <c r="L42" s="11" t="str">
        <f t="shared" si="3"/>
        <v>704</v>
      </c>
      <c r="M42" s="11" t="str">
        <f>E4</f>
        <v>Budget primo trimestre 2023</v>
      </c>
      <c r="N42" s="11" t="str">
        <f t="shared" si="4"/>
        <v>Indicatore 1</v>
      </c>
      <c r="O42" s="11" t="str">
        <f t="shared" si="4"/>
        <v>Costi del personale / Ricavi della gestione caratteristica</v>
      </c>
      <c r="P42" s="18">
        <f>E6</f>
        <v>15095274</v>
      </c>
      <c r="Q42" s="19">
        <f>E7</f>
        <v>29598003</v>
      </c>
      <c r="R42" s="18">
        <f>I6</f>
        <v>0.51000988140990455</v>
      </c>
    </row>
    <row r="43" spans="1:18" ht="16.5" customHeight="1" x14ac:dyDescent="0.3">
      <c r="A43" s="56"/>
      <c r="B43" s="33" t="s">
        <v>11</v>
      </c>
      <c r="C43" s="34">
        <f>+C40</f>
        <v>113498702</v>
      </c>
      <c r="D43" s="34">
        <f>+D40</f>
        <v>114142008</v>
      </c>
      <c r="E43" s="34">
        <f>+E40</f>
        <v>29598003</v>
      </c>
      <c r="F43" s="35"/>
      <c r="G43" s="36"/>
      <c r="H43" s="37"/>
      <c r="I43" s="37"/>
      <c r="L43" s="11" t="str">
        <f t="shared" si="3"/>
        <v>704</v>
      </c>
      <c r="M43" s="11" t="str">
        <f t="shared" si="3"/>
        <v>Budget primo trimestre 2023</v>
      </c>
      <c r="N43" s="11" t="str">
        <f t="shared" si="4"/>
        <v>Indicatore 2</v>
      </c>
      <c r="O43" s="11" t="str">
        <f t="shared" si="4"/>
        <v>Costi per beni e servizi / Ricavi della gestione caratteristica</v>
      </c>
      <c r="P43" s="18">
        <f>E9</f>
        <v>17035757</v>
      </c>
      <c r="Q43" s="19">
        <f>E10</f>
        <v>29598003</v>
      </c>
      <c r="R43" s="18">
        <f>I9</f>
        <v>0.57557116268959096</v>
      </c>
    </row>
    <row r="44" spans="1:18" ht="16.5" customHeight="1" x14ac:dyDescent="0.3">
      <c r="A44" s="6"/>
      <c r="B44" s="24"/>
      <c r="C44" s="25"/>
      <c r="D44" s="25"/>
      <c r="E44" s="25"/>
      <c r="G44" s="38"/>
      <c r="H44" s="38"/>
      <c r="I44" s="38"/>
      <c r="L44" s="11" t="str">
        <f t="shared" si="3"/>
        <v>704</v>
      </c>
      <c r="M44" s="11" t="str">
        <f t="shared" si="3"/>
        <v>Budget primo trimestre 2023</v>
      </c>
      <c r="N44" s="11" t="str">
        <f t="shared" si="4"/>
        <v>Sottoindicatore 2.1</v>
      </c>
      <c r="O44" s="11" t="str">
        <f t="shared" si="4"/>
        <v>Acquisti di beni sanitari / Ricavi della gestione caratteristica</v>
      </c>
      <c r="P44" s="18">
        <f>E12</f>
        <v>7439396</v>
      </c>
      <c r="Q44" s="19">
        <f>E13</f>
        <v>29598003</v>
      </c>
      <c r="R44" s="18">
        <f>I12</f>
        <v>0.25134790343794478</v>
      </c>
    </row>
    <row r="45" spans="1:18" ht="16.5" customHeight="1" x14ac:dyDescent="0.3">
      <c r="A45" s="55" t="s">
        <v>36</v>
      </c>
      <c r="B45" s="29" t="s">
        <v>37</v>
      </c>
      <c r="C45" s="30">
        <f>+'[1]NI-San'!N1033</f>
        <v>711722</v>
      </c>
      <c r="D45" s="30">
        <f>+'[1]NI-San'!O1033</f>
        <v>711722</v>
      </c>
      <c r="E45" s="30">
        <f>+'[1]NI-San'!R1033</f>
        <v>177931</v>
      </c>
      <c r="F45" s="31"/>
      <c r="G45" s="17">
        <f>IF(C46=0,0,+C45/C46)</f>
        <v>6.2707501271688556E-3</v>
      </c>
      <c r="H45" s="17">
        <f>IF(D46=0,0,+D45/D46)</f>
        <v>6.2354080891935948E-3</v>
      </c>
      <c r="I45" s="32">
        <f>+E45/E46</f>
        <v>6.0115880115290208E-3</v>
      </c>
      <c r="L45" s="11" t="str">
        <f t="shared" si="3"/>
        <v>704</v>
      </c>
      <c r="M45" s="11" t="str">
        <f t="shared" si="3"/>
        <v>Budget primo trimestre 2023</v>
      </c>
      <c r="N45" s="11" t="str">
        <f t="shared" si="4"/>
        <v>Sottoindicatore 2.1.1</v>
      </c>
      <c r="O45" s="11" t="str">
        <f t="shared" si="4"/>
        <v>Farmaci ed emoderivati / Ricavi della gestione caratteristica</v>
      </c>
      <c r="P45" s="18">
        <f>E15</f>
        <v>4536672</v>
      </c>
      <c r="Q45" s="19">
        <f>E16</f>
        <v>29598003</v>
      </c>
      <c r="R45" s="18">
        <f>I15</f>
        <v>0.15327628691705991</v>
      </c>
    </row>
    <row r="46" spans="1:18" ht="16.5" customHeight="1" x14ac:dyDescent="0.3">
      <c r="A46" s="56"/>
      <c r="B46" s="33" t="s">
        <v>11</v>
      </c>
      <c r="C46" s="34">
        <f>+C43</f>
        <v>113498702</v>
      </c>
      <c r="D46" s="34">
        <f>+D43</f>
        <v>114142008</v>
      </c>
      <c r="E46" s="34">
        <f>+E43</f>
        <v>29598003</v>
      </c>
      <c r="F46" s="35"/>
      <c r="G46" s="36"/>
      <c r="H46" s="37"/>
      <c r="I46" s="37"/>
      <c r="L46" s="11" t="str">
        <f t="shared" si="3"/>
        <v>704</v>
      </c>
      <c r="M46" s="11" t="str">
        <f t="shared" si="3"/>
        <v>Budget primo trimestre 2023</v>
      </c>
      <c r="N46" s="11" t="str">
        <f t="shared" si="4"/>
        <v>Sottoindicatore 2.1.2</v>
      </c>
      <c r="O46" s="11" t="str">
        <f t="shared" si="4"/>
        <v>Materiali diagnostici / Ricavi della gestione caratteristica</v>
      </c>
      <c r="P46" s="18">
        <f>E18</f>
        <v>227091</v>
      </c>
      <c r="Q46" s="19">
        <f>E19</f>
        <v>29598003</v>
      </c>
      <c r="R46" s="18">
        <f>I18</f>
        <v>7.6725108785210949E-3</v>
      </c>
    </row>
    <row r="47" spans="1:18" ht="16.5" customHeight="1" x14ac:dyDescent="0.3">
      <c r="A47" s="57"/>
      <c r="B47" s="58"/>
      <c r="C47" s="59"/>
      <c r="D47" s="59"/>
      <c r="E47" s="59"/>
      <c r="F47" s="60"/>
      <c r="G47" s="38"/>
      <c r="H47" s="38"/>
      <c r="I47" s="38"/>
      <c r="L47" s="11" t="str">
        <f t="shared" si="3"/>
        <v>704</v>
      </c>
      <c r="M47" s="11" t="str">
        <f t="shared" si="3"/>
        <v>Budget primo trimestre 2023</v>
      </c>
      <c r="N47" s="11" t="str">
        <f t="shared" si="4"/>
        <v>Sottoindicatore 2.1.3</v>
      </c>
      <c r="O47" s="11" t="str">
        <f t="shared" si="4"/>
        <v>Presidi chirurgici e materiali sanitari / Ricavi della gestione caratteristica</v>
      </c>
      <c r="P47" s="18">
        <f>E21</f>
        <v>27751</v>
      </c>
      <c r="Q47" s="19">
        <f>E22</f>
        <v>29598003</v>
      </c>
      <c r="R47" s="18">
        <f>I21</f>
        <v>9.3759703990840197E-4</v>
      </c>
    </row>
    <row r="48" spans="1:18" ht="16.5" customHeight="1" x14ac:dyDescent="0.3">
      <c r="A48" s="55" t="s">
        <v>38</v>
      </c>
      <c r="B48" s="29" t="s">
        <v>39</v>
      </c>
      <c r="C48" s="30">
        <f ca="1">[1]SKASST_TOT!C$34</f>
        <v>0</v>
      </c>
      <c r="D48" s="30">
        <f ca="1">[1]SKASST_TOT!D$34</f>
        <v>0</v>
      </c>
      <c r="E48" s="30">
        <f ca="1">[1]SKASST_TOT!E$34</f>
        <v>0</v>
      </c>
      <c r="F48" s="31"/>
      <c r="G48" s="17">
        <f ca="1">IF(C49=0,0,+C48/C49)</f>
        <v>0</v>
      </c>
      <c r="H48" s="17">
        <f ca="1">IF(D49=0,0,+D48/D49)</f>
        <v>0</v>
      </c>
      <c r="I48" s="32">
        <f ca="1">+E48/E49</f>
        <v>0</v>
      </c>
      <c r="L48" s="11" t="str">
        <f t="shared" si="3"/>
        <v>704</v>
      </c>
      <c r="M48" s="11" t="str">
        <f t="shared" si="3"/>
        <v>Budget primo trimestre 2023</v>
      </c>
      <c r="N48" s="11" t="str">
        <f t="shared" si="4"/>
        <v>Sottoindicatore 2.1.4</v>
      </c>
      <c r="O48" s="11" t="str">
        <f t="shared" si="4"/>
        <v>Materiali protesici / Ricavi della gestione caratteristica</v>
      </c>
      <c r="P48" s="18">
        <f>E24</f>
        <v>1658149</v>
      </c>
      <c r="Q48" s="19">
        <f>E25</f>
        <v>29598003</v>
      </c>
      <c r="R48" s="18">
        <f>I24</f>
        <v>5.6022326911717657E-2</v>
      </c>
    </row>
    <row r="49" spans="1:18" ht="16.5" customHeight="1" x14ac:dyDescent="0.3">
      <c r="A49" s="56"/>
      <c r="B49" s="33" t="s">
        <v>11</v>
      </c>
      <c r="C49" s="34">
        <f>+C46</f>
        <v>113498702</v>
      </c>
      <c r="D49" s="34">
        <f>+D46</f>
        <v>114142008</v>
      </c>
      <c r="E49" s="34">
        <f>+E46</f>
        <v>29598003</v>
      </c>
      <c r="F49" s="35"/>
      <c r="G49" s="36"/>
      <c r="H49" s="37"/>
      <c r="I49" s="37"/>
      <c r="L49" s="11" t="str">
        <f t="shared" si="3"/>
        <v>704</v>
      </c>
      <c r="M49" s="11" t="str">
        <f t="shared" si="3"/>
        <v>Budget primo trimestre 2023</v>
      </c>
      <c r="N49" s="11" t="str">
        <f t="shared" si="4"/>
        <v>Sottoindicatore 2.2</v>
      </c>
      <c r="O49" s="11" t="str">
        <f t="shared" si="4"/>
        <v>Acquisti di beni non sanitari / Ricavi della gestione caratteristica</v>
      </c>
      <c r="P49" s="18">
        <f>E27</f>
        <v>76340</v>
      </c>
      <c r="Q49" s="19">
        <f>E28</f>
        <v>29598003</v>
      </c>
      <c r="R49" s="18">
        <f>I27</f>
        <v>2.5792280648123454E-3</v>
      </c>
    </row>
    <row r="50" spans="1:18" ht="16.5" customHeight="1" x14ac:dyDescent="0.3">
      <c r="B50" s="33"/>
      <c r="C50" s="25"/>
      <c r="D50" s="25"/>
      <c r="E50" s="25"/>
      <c r="G50" s="28"/>
      <c r="H50" s="28"/>
      <c r="I50" s="28"/>
      <c r="L50" s="11" t="str">
        <f t="shared" si="3"/>
        <v>704</v>
      </c>
      <c r="M50" s="11" t="str">
        <f t="shared" si="3"/>
        <v>Budget primo trimestre 2023</v>
      </c>
      <c r="N50" s="11" t="str">
        <f t="shared" si="4"/>
        <v>Sottoindicatore 2.3</v>
      </c>
      <c r="O50" s="11" t="str">
        <f t="shared" si="4"/>
        <v>Consulenze, Collaborazioni,  Interinale e altre prestazioni di lavoro sanitarie e sociosanitarie / Ricavi della gestione caratteristica</v>
      </c>
      <c r="P50" s="18">
        <f>E30</f>
        <v>323131</v>
      </c>
      <c r="Q50" s="19">
        <f>E31</f>
        <v>29598003</v>
      </c>
      <c r="R50" s="18">
        <f>I30</f>
        <v>1.0917324388405529E-2</v>
      </c>
    </row>
    <row r="51" spans="1:18" ht="16.5" customHeight="1" x14ac:dyDescent="0.3">
      <c r="A51" s="61" t="s">
        <v>40</v>
      </c>
      <c r="B51" s="14" t="s">
        <v>41</v>
      </c>
      <c r="C51" s="15">
        <f>+'[1]NI-San'!N397+'[1]NI-San'!N1606+'[1]NI-San'!N1728</f>
        <v>146953021</v>
      </c>
      <c r="D51" s="15">
        <f>+'[1]NI-San'!O397+'[1]NI-San'!O1606+'[1]NI-San'!O1728</f>
        <v>141521519</v>
      </c>
      <c r="E51" s="15">
        <f>+'[1]NI-San'!R397+'[1]NI-San'!R1606+'[1]NI-San'!R1728</f>
        <v>35471598</v>
      </c>
      <c r="F51" s="16"/>
      <c r="G51" s="17">
        <f>IF(C52=0,0,+C51/C52)</f>
        <v>1.2947550801065548</v>
      </c>
      <c r="H51" s="17">
        <f>IF(D52=0,0,+D51/D52)</f>
        <v>1.2398723439314296</v>
      </c>
      <c r="I51" s="17">
        <f>+E51/E52</f>
        <v>1.1984456518907711</v>
      </c>
      <c r="L51" s="11" t="str">
        <f t="shared" si="3"/>
        <v>704</v>
      </c>
      <c r="M51" s="11" t="str">
        <f t="shared" si="3"/>
        <v>Budget primo trimestre 2023</v>
      </c>
      <c r="N51" s="11" t="str">
        <f t="shared" si="4"/>
        <v>Sottoindicatore 2.4</v>
      </c>
      <c r="O51" s="11" t="str">
        <f t="shared" si="4"/>
        <v>Altri servizi sanitari e sociosanitari a rilevanza sanitaria / Ricavi della gestione caratteristica</v>
      </c>
      <c r="P51" s="18">
        <f>E33</f>
        <v>1173130</v>
      </c>
      <c r="Q51" s="19">
        <f>E34</f>
        <v>29598003</v>
      </c>
      <c r="R51" s="18">
        <f>I33</f>
        <v>3.9635444323726843E-2</v>
      </c>
    </row>
    <row r="52" spans="1:18" ht="16.5" customHeight="1" x14ac:dyDescent="0.3">
      <c r="A52" s="62"/>
      <c r="B52" s="20" t="s">
        <v>11</v>
      </c>
      <c r="C52" s="21">
        <f>+C46</f>
        <v>113498702</v>
      </c>
      <c r="D52" s="21">
        <f>+D46</f>
        <v>114142008</v>
      </c>
      <c r="E52" s="21">
        <f>+E46</f>
        <v>29598003</v>
      </c>
      <c r="F52" s="22"/>
      <c r="G52" s="23"/>
      <c r="H52" s="23"/>
      <c r="I52" s="23"/>
      <c r="L52" s="11" t="str">
        <f t="shared" si="3"/>
        <v>704</v>
      </c>
      <c r="M52" s="11" t="str">
        <f t="shared" si="3"/>
        <v>Budget primo trimestre 2023</v>
      </c>
      <c r="N52" s="11" t="str">
        <f t="shared" si="4"/>
        <v>Sottoindicatore 2.5</v>
      </c>
      <c r="O52" s="11" t="str">
        <f t="shared" si="4"/>
        <v>Servizi non sanitari / Ricavi della gestione caratteristica</v>
      </c>
      <c r="P52" s="18">
        <f>E36</f>
        <v>3924164</v>
      </c>
      <c r="Q52" s="19">
        <f>E37</f>
        <v>29598003</v>
      </c>
      <c r="R52" s="18">
        <f>I36</f>
        <v>0.13258205291755665</v>
      </c>
    </row>
    <row r="53" spans="1:18" ht="16.5" customHeight="1" x14ac:dyDescent="0.3">
      <c r="B53" s="24"/>
      <c r="C53" s="25"/>
      <c r="D53" s="25"/>
      <c r="E53" s="25"/>
      <c r="G53" s="28"/>
      <c r="H53" s="28"/>
      <c r="I53" s="28"/>
      <c r="L53" s="11" t="str">
        <f t="shared" si="3"/>
        <v>704</v>
      </c>
      <c r="M53" s="11" t="str">
        <f t="shared" si="3"/>
        <v>Budget primo trimestre 2023</v>
      </c>
      <c r="N53" s="11" t="str">
        <f t="shared" si="4"/>
        <v>Sottoindicatore 2.6:</v>
      </c>
      <c r="O53" s="11" t="str">
        <f t="shared" si="4"/>
        <v>Consulenze, Collaborazioni,  Interinale e altre prestazioni di lavoro non sanitarie / Ricavi della gestione caratteristica</v>
      </c>
      <c r="P53" s="18">
        <f>E39</f>
        <v>58550</v>
      </c>
      <c r="Q53" s="19">
        <f>E40</f>
        <v>29598003</v>
      </c>
      <c r="R53" s="18">
        <f>I39</f>
        <v>1.9781740004553685E-3</v>
      </c>
    </row>
    <row r="54" spans="1:18" ht="16.5" customHeight="1" x14ac:dyDescent="0.3">
      <c r="A54" s="61" t="s">
        <v>42</v>
      </c>
      <c r="B54" s="14" t="s">
        <v>41</v>
      </c>
      <c r="C54" s="15">
        <f>+C51</f>
        <v>146953021</v>
      </c>
      <c r="D54" s="15">
        <f>+D51</f>
        <v>141521519</v>
      </c>
      <c r="E54" s="15">
        <f>+E51</f>
        <v>35471598</v>
      </c>
      <c r="F54" s="16"/>
      <c r="G54" s="17">
        <f>IF(C55=0,0,+C54/C55)</f>
        <v>1.0458688729873273</v>
      </c>
      <c r="H54" s="17">
        <f>IF(D55=0,0,+D54/D55)</f>
        <v>1.0423091746601096</v>
      </c>
      <c r="I54" s="17">
        <f>+E54/E55</f>
        <v>1.0425951625763821</v>
      </c>
      <c r="L54" s="11" t="str">
        <f t="shared" si="3"/>
        <v>704</v>
      </c>
      <c r="M54" s="11" t="str">
        <f t="shared" si="3"/>
        <v>Budget primo trimestre 2023</v>
      </c>
      <c r="N54" s="11" t="str">
        <f t="shared" si="4"/>
        <v>Sottoindicatore 2.7:</v>
      </c>
      <c r="O54" s="11" t="str">
        <f t="shared" si="4"/>
        <v>Manutenzione e riparazione (ordinaria esternalizzata) / Ricavi della gestione caratteristica</v>
      </c>
      <c r="P54" s="18">
        <f>E42</f>
        <v>870406</v>
      </c>
      <c r="Q54" s="19">
        <f>E43</f>
        <v>29598003</v>
      </c>
      <c r="R54" s="18">
        <f>I42</f>
        <v>2.9407592127076953E-2</v>
      </c>
    </row>
    <row r="55" spans="1:18" ht="16.5" customHeight="1" x14ac:dyDescent="0.3">
      <c r="A55" s="62"/>
      <c r="B55" s="20" t="s">
        <v>43</v>
      </c>
      <c r="C55" s="21">
        <f>+'[1]NI-San'!N1745</f>
        <v>140508074</v>
      </c>
      <c r="D55" s="21">
        <f>+'[1]NI-San'!O1745</f>
        <v>135776910</v>
      </c>
      <c r="E55" s="21">
        <f>+'[1]NI-San'!R1745</f>
        <v>34022408</v>
      </c>
      <c r="F55" s="22"/>
      <c r="G55" s="23"/>
      <c r="H55" s="23"/>
      <c r="I55" s="23"/>
      <c r="L55" s="11" t="str">
        <f t="shared" ref="L55:M59" si="5">L54</f>
        <v>704</v>
      </c>
      <c r="M55" s="11" t="str">
        <f t="shared" si="5"/>
        <v>Budget primo trimestre 2023</v>
      </c>
      <c r="N55" s="11" t="str">
        <f t="shared" si="4"/>
        <v>Sottoindicatore 2.8:</v>
      </c>
      <c r="O55" s="11" t="str">
        <f t="shared" si="4"/>
        <v>Godimento di beni di terzi / Ricavi della gestione caratteristica</v>
      </c>
      <c r="P55" s="18">
        <f>E45</f>
        <v>177931</v>
      </c>
      <c r="Q55" s="19">
        <f>E46</f>
        <v>29598003</v>
      </c>
      <c r="R55" s="18">
        <f>I45</f>
        <v>6.0115880115290208E-3</v>
      </c>
    </row>
    <row r="56" spans="1:18" ht="16.5" customHeight="1" x14ac:dyDescent="0.3">
      <c r="G56" s="28"/>
      <c r="H56" s="28"/>
      <c r="I56" s="28"/>
      <c r="L56" s="11" t="str">
        <f t="shared" si="5"/>
        <v>704</v>
      </c>
      <c r="M56" s="11" t="str">
        <f t="shared" si="5"/>
        <v>Budget primo trimestre 2023</v>
      </c>
      <c r="N56" s="11" t="str">
        <f t="shared" ref="N56:O59" si="6">N38</f>
        <v>Sottoindicatore 2.9:</v>
      </c>
      <c r="O56" s="11" t="str">
        <f t="shared" si="6"/>
        <v>Integrativa e protesica / Ricavi della gestione caratteristica</v>
      </c>
      <c r="P56" s="18">
        <f ca="1">E48</f>
        <v>0</v>
      </c>
      <c r="Q56" s="19">
        <f>E49</f>
        <v>29598003</v>
      </c>
      <c r="R56" s="18">
        <f ca="1">I48</f>
        <v>0</v>
      </c>
    </row>
    <row r="57" spans="1:18" ht="16.5" customHeight="1" x14ac:dyDescent="0.3">
      <c r="A57" s="61" t="s">
        <v>44</v>
      </c>
      <c r="B57" s="14" t="s">
        <v>45</v>
      </c>
      <c r="C57" s="27">
        <f ca="1">[1]SKASST_TOT!C$37</f>
        <v>22049647</v>
      </c>
      <c r="D57" s="27">
        <f ca="1">[1]SKASST_TOT!D$37</f>
        <v>21762886</v>
      </c>
      <c r="E57" s="27">
        <f ca="1">[1]SKASST_TOT!E$37</f>
        <v>-286761</v>
      </c>
      <c r="F57" s="16"/>
      <c r="G57" s="17">
        <f>IF(C58=0,0,+C57/C58)</f>
        <v>0</v>
      </c>
      <c r="H57" s="17">
        <f>IF(D58=0,0,+D57/D58)</f>
        <v>0</v>
      </c>
      <c r="I57" s="17" t="e">
        <f ca="1">+E57/E58</f>
        <v>#DIV/0!</v>
      </c>
      <c r="L57" s="11" t="str">
        <f t="shared" si="5"/>
        <v>704</v>
      </c>
      <c r="M57" s="11" t="str">
        <f t="shared" si="5"/>
        <v>Budget primo trimestre 2023</v>
      </c>
      <c r="N57" s="11" t="str">
        <f t="shared" si="6"/>
        <v>Indicatore 3</v>
      </c>
      <c r="O57" s="11" t="str">
        <f t="shared" si="6"/>
        <v>Costi caratteristici / Ricavi della gestione caratteristica</v>
      </c>
      <c r="P57" s="18">
        <f>E51</f>
        <v>35471598</v>
      </c>
      <c r="Q57" s="19">
        <f>E52</f>
        <v>29598003</v>
      </c>
      <c r="R57" s="18">
        <f>I51</f>
        <v>1.1984456518907711</v>
      </c>
    </row>
    <row r="58" spans="1:18" ht="16.5" customHeight="1" x14ac:dyDescent="0.3">
      <c r="A58" s="62"/>
      <c r="B58" s="20" t="s">
        <v>11</v>
      </c>
      <c r="C58" s="21">
        <f>+'[1]NI-San'!N1748</f>
        <v>0</v>
      </c>
      <c r="D58" s="21">
        <f>+'[1]NI-San'!O1748</f>
        <v>0</v>
      </c>
      <c r="E58" s="21">
        <f>+'[1]NI-San'!R1748</f>
        <v>0</v>
      </c>
      <c r="F58" s="22"/>
      <c r="G58" s="23"/>
      <c r="H58" s="23"/>
      <c r="I58" s="23"/>
      <c r="L58" s="11" t="str">
        <f t="shared" si="5"/>
        <v>704</v>
      </c>
      <c r="M58" s="11" t="str">
        <f t="shared" si="5"/>
        <v>Budget primo trimestre 2023</v>
      </c>
      <c r="N58" s="11" t="str">
        <f t="shared" si="6"/>
        <v>Indicatore 4</v>
      </c>
      <c r="O58" s="11" t="str">
        <f t="shared" si="6"/>
        <v>Costi caratteristici / Totale costi al netto amm.ti sterilizzati</v>
      </c>
      <c r="P58" s="18">
        <f>E54</f>
        <v>35471598</v>
      </c>
      <c r="Q58" s="19">
        <f>E55</f>
        <v>34022408</v>
      </c>
      <c r="R58" s="18">
        <f>I54</f>
        <v>1.0425951625763821</v>
      </c>
    </row>
    <row r="59" spans="1:18" ht="17.25" customHeight="1" x14ac:dyDescent="0.3">
      <c r="B59" s="58"/>
      <c r="L59" s="11" t="str">
        <f t="shared" si="5"/>
        <v>704</v>
      </c>
      <c r="M59" s="63" t="str">
        <f t="shared" si="5"/>
        <v>Budget primo trimestre 2023</v>
      </c>
      <c r="N59" s="11" t="str">
        <f t="shared" si="6"/>
        <v>Indicatore 5</v>
      </c>
      <c r="O59" s="63" t="str">
        <f t="shared" si="6"/>
        <v>Contributo PSSR  / Ricavi della gestione caratteristica</v>
      </c>
      <c r="P59" s="18">
        <f ca="1">E57</f>
        <v>-286761</v>
      </c>
      <c r="Q59" s="19">
        <f>E58</f>
        <v>0</v>
      </c>
      <c r="R59" s="18" t="e">
        <f ca="1">I57</f>
        <v>#DIV/0!</v>
      </c>
    </row>
    <row r="60" spans="1:18" x14ac:dyDescent="0.3">
      <c r="A60" s="2" t="s">
        <v>46</v>
      </c>
    </row>
    <row r="61" spans="1:18" ht="35.25" customHeight="1" x14ac:dyDescent="0.3">
      <c r="A61" s="64" t="s">
        <v>47</v>
      </c>
      <c r="B61" s="64"/>
      <c r="C61" s="64"/>
      <c r="D61" s="64"/>
      <c r="E61" s="64"/>
      <c r="F61" s="64"/>
      <c r="G61" s="64"/>
      <c r="H61" s="64"/>
      <c r="I61" s="64"/>
    </row>
    <row r="62" spans="1:18" ht="16.5" customHeight="1" x14ac:dyDescent="0.3">
      <c r="A62" s="64" t="s">
        <v>48</v>
      </c>
      <c r="B62" s="64"/>
      <c r="C62" s="64"/>
      <c r="D62" s="64"/>
      <c r="E62" s="64"/>
      <c r="F62" s="64"/>
      <c r="G62" s="64"/>
      <c r="H62" s="64"/>
      <c r="I62" s="64"/>
    </row>
    <row r="63" spans="1:18" ht="37.5" customHeight="1" x14ac:dyDescent="0.3">
      <c r="A63" s="64" t="s">
        <v>49</v>
      </c>
      <c r="B63" s="64"/>
      <c r="C63" s="64"/>
      <c r="D63" s="64"/>
      <c r="E63" s="64"/>
      <c r="F63" s="64"/>
      <c r="G63" s="64"/>
      <c r="H63" s="64"/>
      <c r="I63" s="64"/>
    </row>
    <row r="64" spans="1:18" ht="16.5" customHeight="1" x14ac:dyDescent="0.3">
      <c r="A64" s="64" t="s">
        <v>50</v>
      </c>
      <c r="B64" s="64"/>
      <c r="C64" s="64"/>
      <c r="D64" s="64"/>
      <c r="E64" s="64"/>
      <c r="F64" s="64"/>
      <c r="G64" s="64"/>
      <c r="H64" s="64"/>
      <c r="I64" s="64"/>
    </row>
    <row r="65" spans="1:9" ht="16.5" customHeight="1" x14ac:dyDescent="0.3">
      <c r="A65" s="64" t="s">
        <v>51</v>
      </c>
      <c r="B65" s="64"/>
      <c r="C65" s="64"/>
      <c r="D65" s="64"/>
      <c r="E65" s="64"/>
      <c r="F65" s="64"/>
      <c r="G65" s="64"/>
      <c r="H65" s="64"/>
      <c r="I65" s="64"/>
    </row>
    <row r="66" spans="1:9" x14ac:dyDescent="0.3">
      <c r="A66" s="24"/>
      <c r="B66" s="24"/>
      <c r="C66" s="24"/>
      <c r="D66" s="24"/>
      <c r="E66" s="24"/>
      <c r="F66" s="24"/>
      <c r="G66" s="24"/>
      <c r="H66" s="24"/>
      <c r="I66" s="24"/>
    </row>
  </sheetData>
  <sheetProtection password="D544" sheet="1" objects="1" scenarios="1"/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rintOptions horizontalCentered="1"/>
  <pageMargins left="0.55118110236220474" right="0.51181102362204722" top="0.47244094488188981" bottom="0.55118110236220474" header="0.15748031496062992" footer="0.23622047244094491"/>
  <pageSetup paperSize="9" scale="90" fitToHeight="2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 ASST</vt:lpstr>
      <vt:lpstr>'INDICATORI ASST'!Area_stampa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Gallina Jessica</dc:creator>
  <cp:lastModifiedBy>Gallina Jessica</cp:lastModifiedBy>
  <dcterms:created xsi:type="dcterms:W3CDTF">2023-04-03T07:45:24Z</dcterms:created>
  <dcterms:modified xsi:type="dcterms:W3CDTF">2023-04-03T07:46:03Z</dcterms:modified>
</cp:coreProperties>
</file>